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tabRatio="861" firstSheet="1" activeTab="1"/>
  </bookViews>
  <sheets>
    <sheet name="SOMA" sheetId="1" state="hidden" r:id="rId1"/>
    <sheet name="MOFS" sheetId="2" r:id="rId2"/>
    <sheet name="AGSI" sheetId="3" r:id="rId3"/>
    <sheet name="EAP" sheetId="4" r:id="rId4"/>
    <sheet name="DSE" sheetId="5" r:id="rId5"/>
    <sheet name="ENC" sheetId="6" r:id="rId6"/>
    <sheet name="CEA (2)" sheetId="7" r:id="rId7"/>
  </sheets>
  <definedNames>
    <definedName name="_xlnm.Print_Area" localSheetId="6">'CEA (2)'!$A$1:$P$51</definedName>
  </definedNames>
  <calcPr fullCalcOnLoad="1"/>
</workbook>
</file>

<file path=xl/comments3.xml><?xml version="1.0" encoding="utf-8"?>
<comments xmlns="http://schemas.openxmlformats.org/spreadsheetml/2006/main">
  <authors>
    <author>Mayra Cordeiro Passos</author>
  </authors>
  <commentList>
    <comment ref="F18" authorId="0">
      <text>
        <r>
          <rPr>
            <b/>
            <sz val="9"/>
            <rFont val="Segoe UI"/>
            <family val="2"/>
          </rPr>
          <t>Mayra Cordeiro Passos: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<sst xmlns="http://schemas.openxmlformats.org/spreadsheetml/2006/main" count="1602" uniqueCount="439">
  <si>
    <t>Unidade</t>
  </si>
  <si>
    <t>Qtd</t>
  </si>
  <si>
    <t>Total</t>
  </si>
  <si>
    <t>MATERIAL DE CONSUMO</t>
  </si>
  <si>
    <t>Caneta esferográfica</t>
  </si>
  <si>
    <t>Unid</t>
  </si>
  <si>
    <t>Papel A4</t>
  </si>
  <si>
    <t>TOTAL</t>
  </si>
  <si>
    <t>SERVIÇOS DE TERCEIROS</t>
  </si>
  <si>
    <t>Xerox de convite</t>
  </si>
  <si>
    <t>Impressão de fotos</t>
  </si>
  <si>
    <t>Coordenador (RT)</t>
  </si>
  <si>
    <t>Horas</t>
  </si>
  <si>
    <t>Técnico Social (Assistente Social)</t>
  </si>
  <si>
    <t>Copos descartáveis - 200ml</t>
  </si>
  <si>
    <t>Massa de modelar</t>
  </si>
  <si>
    <t>Balões Coloridos</t>
  </si>
  <si>
    <t>Pirulito</t>
  </si>
  <si>
    <t>Água mineral (20l)</t>
  </si>
  <si>
    <t>Barbante</t>
  </si>
  <si>
    <t>Tatame E.V.A. dupla face com 13mm de espessura</t>
  </si>
  <si>
    <t>Papel crepon – cores variadas</t>
  </si>
  <si>
    <t>Confecção de cartazes</t>
  </si>
  <si>
    <t>Locação de carro de som</t>
  </si>
  <si>
    <t>Locação de cadeiras</t>
  </si>
  <si>
    <t>Kit Lanche pronto</t>
  </si>
  <si>
    <t>Estagiário de Pedagogia</t>
  </si>
  <si>
    <t>Estagiário de Serviço Social</t>
  </si>
  <si>
    <t>diária</t>
  </si>
  <si>
    <t>Locação de Tela de Projeção (120")</t>
  </si>
  <si>
    <t>Transporte</t>
  </si>
  <si>
    <t>Material Informativo</t>
  </si>
  <si>
    <t>Material fotográfico e filmagem</t>
  </si>
  <si>
    <t>Material de escritório, papelaria e arte</t>
  </si>
  <si>
    <t>Guloseimas</t>
  </si>
  <si>
    <t>Lanche Pronto</t>
  </si>
  <si>
    <t>Eixo</t>
  </si>
  <si>
    <t>Atividades</t>
  </si>
  <si>
    <t>Meses</t>
  </si>
  <si>
    <t>Valor Total   Atividade</t>
  </si>
  <si>
    <t xml:space="preserve">Oficina Capacitar para Intervir </t>
  </si>
  <si>
    <t>ENCERRAMENTO DO PTTS</t>
  </si>
  <si>
    <t>OUTROS GASTROS</t>
  </si>
  <si>
    <t>Folhas de papel metro (flip-chart)</t>
  </si>
  <si>
    <t>Pincel Piloto cores variadas</t>
  </si>
  <si>
    <t>Oficina Infantil - Brincar e Aprender Cultura, Ética e Cidadania</t>
  </si>
  <si>
    <t>Tinta p/ rosto de criança – cores variadas</t>
  </si>
  <si>
    <t>Tinta guache – 250 ml</t>
  </si>
  <si>
    <t>Papel  reciclado A4 500fl</t>
  </si>
  <si>
    <t>Papel sulfite colorido</t>
  </si>
  <si>
    <t>Cola Colorida</t>
  </si>
  <si>
    <t>Cola glitter</t>
  </si>
  <si>
    <t>Brinquedos variados*</t>
  </si>
  <si>
    <t>Jogos educativos*</t>
  </si>
  <si>
    <t>Fantasias infantis variadas (F e M)*</t>
  </si>
  <si>
    <t>Malhas cores variadas*</t>
  </si>
  <si>
    <t>Pistola para cola quente*</t>
  </si>
  <si>
    <t>Cola quente 1kg</t>
  </si>
  <si>
    <t>Livros de estórias infantis*</t>
  </si>
  <si>
    <t>Fita incolor c/04</t>
  </si>
  <si>
    <t>Fita crepe larga</t>
  </si>
  <si>
    <t xml:space="preserve">Pipoca doce </t>
  </si>
  <si>
    <t>Kit Lanche Pronto</t>
  </si>
  <si>
    <t>Confecção de Cartazes</t>
  </si>
  <si>
    <t>Impressão Fotográfica</t>
  </si>
  <si>
    <t>Técnico Social (Pedagogo)</t>
  </si>
  <si>
    <t>ATV 1</t>
  </si>
  <si>
    <t>ATV 2</t>
  </si>
  <si>
    <t>ATV 3</t>
  </si>
  <si>
    <t>ATV 4</t>
  </si>
  <si>
    <t>ATV 5</t>
  </si>
  <si>
    <t>ATV 6</t>
  </si>
  <si>
    <t>ATV 7</t>
  </si>
  <si>
    <t>ATV 8</t>
  </si>
  <si>
    <t>ATV 9</t>
  </si>
  <si>
    <t>ATV 10</t>
  </si>
  <si>
    <t>ATV 11</t>
  </si>
  <si>
    <t>ATV 12</t>
  </si>
  <si>
    <t>ATV 13</t>
  </si>
  <si>
    <t>Capacitação externa</t>
  </si>
  <si>
    <t>Consultoria Técnica NM</t>
  </si>
  <si>
    <t>Consultoria Técnica NS</t>
  </si>
  <si>
    <t>Copos descartáveis e água</t>
  </si>
  <si>
    <t>locação de brinquedos</t>
  </si>
  <si>
    <t>Locação de mesas e cadeiras</t>
  </si>
  <si>
    <t>Locação de som</t>
  </si>
  <si>
    <t>Locação de Stand e Palco</t>
  </si>
  <si>
    <t>Material Consumo Durável</t>
  </si>
  <si>
    <t>Material de Consumo</t>
  </si>
  <si>
    <t>SERV. GRÁFICOS</t>
  </si>
  <si>
    <t>Transporte p/Capacitação externa</t>
  </si>
  <si>
    <t>Locação de data show e tela de projeção</t>
  </si>
  <si>
    <t>Impressão de Fotos</t>
  </si>
  <si>
    <t>Livros, brinquedos, dvds e cds, fantasias</t>
  </si>
  <si>
    <t>Locação de Tela de Projeção (120") por encontro</t>
  </si>
  <si>
    <t>Locação de mesas</t>
  </si>
  <si>
    <t>Locação de Carro de Som</t>
  </si>
  <si>
    <t>Locação de Tela de projeção 120"</t>
  </si>
  <si>
    <t>Xerox programação das reuniões</t>
  </si>
  <si>
    <t>Xerox roteiro de pesquisa</t>
  </si>
  <si>
    <t>Papel metro - bobina</t>
  </si>
  <si>
    <t>Aluguel /montagem de pula-pula inflável</t>
  </si>
  <si>
    <t>Alugue/montagem de cama elástica</t>
  </si>
  <si>
    <t>Estagiário de Serv. Social</t>
  </si>
  <si>
    <t>TOTAL GERAL</t>
  </si>
  <si>
    <t>Estagiário de S. Social</t>
  </si>
  <si>
    <t>Cola colorida</t>
  </si>
  <si>
    <t>Lápis de cor c/ 12</t>
  </si>
  <si>
    <t>Borracha branca</t>
  </si>
  <si>
    <t>Apontador Plástico Tubo c/ Depósito</t>
  </si>
  <si>
    <t xml:space="preserve">
Papel sulfite colorido 
</t>
  </si>
  <si>
    <t>Tonner p/ impressora (preto e colorido)</t>
  </si>
  <si>
    <t>Giz de cera</t>
  </si>
  <si>
    <t>4 Consultores (nível médio) p/ crianças</t>
  </si>
  <si>
    <t>Técnico Social (Pedagogia)</t>
  </si>
  <si>
    <t>Agua Mineral</t>
  </si>
  <si>
    <t>Cartazes</t>
  </si>
  <si>
    <t>Consultor Técnico (NS)</t>
  </si>
  <si>
    <t>Oficina de Gestão de Resíduos Sólidos</t>
  </si>
  <si>
    <t>Cartilhas</t>
  </si>
  <si>
    <t>Oficina de Associativismo</t>
  </si>
  <si>
    <t>Oficina de Empreendedorismo - Posso Ser Um Empreendedor!</t>
  </si>
  <si>
    <t>Espaço de Acolhimento Social - Ceasa I e II</t>
  </si>
  <si>
    <t>Oficina: AMIGÁRVORES</t>
  </si>
  <si>
    <t>Pincel Piloto</t>
  </si>
  <si>
    <r>
      <t>Proposta de Qualificação e Capacitação Profissional</t>
    </r>
    <r>
      <rPr>
        <b/>
        <sz val="16"/>
        <rFont val="Arial"/>
        <family val="2"/>
      </rPr>
      <t>*</t>
    </r>
  </si>
  <si>
    <t>Apoio Logístico</t>
  </si>
  <si>
    <t>+</t>
  </si>
  <si>
    <r>
      <t xml:space="preserve"> </t>
    </r>
    <r>
      <rPr>
        <b/>
        <sz val="16"/>
        <color indexed="8"/>
        <rFont val="Arial"/>
        <family val="2"/>
      </rPr>
      <t xml:space="preserve"> 14.  CRONOGRAMA DE EXECUÇÃO DE ATIVIDADES</t>
    </r>
  </si>
  <si>
    <t>1 Consultor NS</t>
  </si>
  <si>
    <t>INVESTIMENTO DE PESSOAL</t>
  </si>
  <si>
    <t>Mobilizador Social</t>
  </si>
  <si>
    <t>TOTAL GERAL CEASA I  (49,95%)</t>
  </si>
  <si>
    <t>TOTAL GERAL CEASA II (50,05%)</t>
  </si>
  <si>
    <t>Reunião com Grupo Gestor/GG dos Empreendimentos Ceasa I e II</t>
  </si>
  <si>
    <t>Reunião da Responsável Técnica deste PDST com a equipe técnica da empresa contratada.</t>
  </si>
  <si>
    <t>ATIVIDADES DE MOBILIZAÇÃO,  ORGANIZAÇÃO E FORTALECIMENTO SOCIAL</t>
  </si>
  <si>
    <t>ATIVIDADES DE EDUCAÇÃO
AMBIENTAL E PATRIMONIAL</t>
  </si>
  <si>
    <t>ATIVIDADES DE ACOMPANHAMENTO E GESTÃO DA INTERVENÇÃO</t>
  </si>
  <si>
    <t>ATIVIDADES DE DESENVOLVIMENTO SOCIOECONÔMICO</t>
  </si>
  <si>
    <t>EIXOS</t>
  </si>
  <si>
    <t>Roda de conversa – o Patrimônio é meu e eu cuido!</t>
  </si>
  <si>
    <t>Equipamento de som</t>
  </si>
  <si>
    <t>Reunião de Apresentação dos Resultados das Pesquisas e Divulgação dos Cursos de Capacitação</t>
  </si>
  <si>
    <t>Reunião de Avaliação e Monitoramento do PDST</t>
  </si>
  <si>
    <t>Encontro de Encerramento e Avaliação do PDST: “Vamos começar uma nova jornada”.</t>
  </si>
  <si>
    <t>Oficina de Craques na Vida e no Esporte</t>
  </si>
  <si>
    <t>Oficina Cantar, Dançar e Tocar a Vida.</t>
  </si>
  <si>
    <t>Encontro de Integração dos Moradores do Residencial Ceasa I e dos Moradores Residencial Ceasa II</t>
  </si>
  <si>
    <t xml:space="preserve">Pesquisa do Potencial Produtivo e Econômico do Entorno dos Empreendimentos </t>
  </si>
  <si>
    <t>Oficina Capoeira de Angola – A Ginga do Corpo</t>
  </si>
  <si>
    <t>Oficina de Educação Financeira e Economia Doméstica: Vamos Usar Bem Nosso Dinheiro!</t>
  </si>
  <si>
    <t xml:space="preserve">Feira de Saúde, Cidadania e Meio Ambiente </t>
  </si>
  <si>
    <t>Nescau Prontinho (200ml)</t>
  </si>
  <si>
    <t>Banana</t>
  </si>
  <si>
    <t>Maçã</t>
  </si>
  <si>
    <t xml:space="preserve">Ítem </t>
  </si>
  <si>
    <t>Valor Unitário (R$)</t>
  </si>
  <si>
    <t xml:space="preserve">Total Geral </t>
  </si>
  <si>
    <t>Total Geral com DI (25%)</t>
  </si>
  <si>
    <t xml:space="preserve">Total </t>
  </si>
  <si>
    <t>Copo descartável (café)</t>
  </si>
  <si>
    <t>CDs com cantigas de roda*</t>
  </si>
  <si>
    <t>DVDs infantis*</t>
  </si>
  <si>
    <t>Refrigerante (2l)</t>
  </si>
  <si>
    <t>Suco uva (200ml)</t>
  </si>
  <si>
    <t>Argila</t>
  </si>
  <si>
    <t xml:space="preserve">Pincel escolar </t>
  </si>
  <si>
    <t>Consultor Técnico (NM - Palhaço)</t>
  </si>
  <si>
    <t>Aluguel /montagem de piscina de bolinha inflável</t>
  </si>
  <si>
    <t>Xerox Ficha de Inscrição c/ autorização</t>
  </si>
  <si>
    <t>Xerox Colorida de Certificados</t>
  </si>
  <si>
    <t>Camisetas com nome da oficina*</t>
  </si>
  <si>
    <t>Mobilizador</t>
  </si>
  <si>
    <t xml:space="preserve">Horas </t>
  </si>
  <si>
    <t>Unid.</t>
  </si>
  <si>
    <t>Bola de couro*</t>
  </si>
  <si>
    <t>Apito*</t>
  </si>
  <si>
    <t>Par de Meiões*</t>
  </si>
  <si>
    <t xml:space="preserve">Unid </t>
  </si>
  <si>
    <t>Bomba p/ encher bola*</t>
  </si>
  <si>
    <t>Kit Cartão*</t>
  </si>
  <si>
    <t>Short*</t>
  </si>
  <si>
    <t>Camisa*</t>
  </si>
  <si>
    <t>Colete*</t>
  </si>
  <si>
    <t>Tennis Society*</t>
  </si>
  <si>
    <t>Suco pronto  (200ml)</t>
  </si>
  <si>
    <t>Uxnid</t>
  </si>
  <si>
    <t>Xerox colorida de Certificados</t>
  </si>
  <si>
    <t>Xerox de Folha de Frequência</t>
  </si>
  <si>
    <t>Consultor Técnico - Instrutor de futebol (NS)</t>
  </si>
  <si>
    <t xml:space="preserve">Xerox de Folha de Frequencia </t>
  </si>
  <si>
    <t>Mobilizador social</t>
  </si>
  <si>
    <t>Balas</t>
  </si>
  <si>
    <t>Calça de capoeira de malha</t>
  </si>
  <si>
    <t>Camisa da oficina de capoeira</t>
  </si>
  <si>
    <t>Hora</t>
  </si>
  <si>
    <t xml:space="preserve">Xerox colorida de Certificados </t>
  </si>
  <si>
    <t>Atabaque médio</t>
  </si>
  <si>
    <t>Pandeiro</t>
  </si>
  <si>
    <t>Agogo</t>
  </si>
  <si>
    <t>Berimbau completo(berimbau, caxixi, baqueta e dobrão)</t>
  </si>
  <si>
    <t>Técnico Social (Pedagogial)</t>
  </si>
  <si>
    <t>Oficina da Beleza – Valorização da Autoestima Feminina!</t>
  </si>
  <si>
    <t xml:space="preserve">Agua mineral </t>
  </si>
  <si>
    <t>Agulhas (tamanhos variados)</t>
  </si>
  <si>
    <t>Caneta para tecido</t>
  </si>
  <si>
    <t>Apliques variados</t>
  </si>
  <si>
    <t>Fitas (nª e cores variados)</t>
  </si>
  <si>
    <t>Tubos de linhas diversos</t>
  </si>
  <si>
    <t>Miçangas tamanhos e cores variados</t>
  </si>
  <si>
    <t>Lantejoulas tamanhos e cores variados</t>
  </si>
  <si>
    <t>Paetês</t>
  </si>
  <si>
    <t>Tinta para tecido (diversas cores)</t>
  </si>
  <si>
    <t>Tinta com glitter (cores diversas)</t>
  </si>
  <si>
    <t>Tinta Puff (cores diversas)</t>
  </si>
  <si>
    <t>Verniz p/ tecido</t>
  </si>
  <si>
    <t>Viés estreito e largo (cores)</t>
  </si>
  <si>
    <t>Retalhos de tecidos variados</t>
  </si>
  <si>
    <t>Botões (tamanho e cores variados)</t>
  </si>
  <si>
    <t>unid</t>
  </si>
  <si>
    <t>Tintol (diversas cores)</t>
  </si>
  <si>
    <t>Laranja</t>
  </si>
  <si>
    <t>Refrigerantes (2l)</t>
  </si>
  <si>
    <t>Consultor Técnico NM (Maquiagem e Cabelo)</t>
  </si>
  <si>
    <t>Consultor Técnico NM(Customização e estilo )</t>
  </si>
  <si>
    <t>Diária</t>
  </si>
  <si>
    <t>Torta p/ 30 pessoas</t>
  </si>
  <si>
    <t xml:space="preserve">Xerox Ficha de Inscrição </t>
  </si>
  <si>
    <t>Agua mineral (2l)</t>
  </si>
  <si>
    <t xml:space="preserve">Frutas </t>
  </si>
  <si>
    <t>Sucos prontos</t>
  </si>
  <si>
    <t>CDs</t>
  </si>
  <si>
    <t>Camiseta da oficina</t>
  </si>
  <si>
    <t>Torta</t>
  </si>
  <si>
    <t>ATIVIDADE 06 – MOF - Oficina Cantar, Dançar e Tocar a Vida</t>
  </si>
  <si>
    <t>ATIVIDADE 05 – MOF- Oficina da Beleza - Valorização da Autoestima Feminina</t>
  </si>
  <si>
    <t>ATIVIDADE 04 – MOF Oficina Capoeira de Angola – Aprender e Gingar</t>
  </si>
  <si>
    <t xml:space="preserve">ATIVIDADE 03 – MOF - Oficina de Craques na Vida e no Esporte </t>
  </si>
  <si>
    <t>ATIVIDADE 02 – MOF - Oficina Infantil - Brincar e Aprender  Cultura, Ética e Cidadania</t>
  </si>
  <si>
    <t>Equipamento de Som - amplificador</t>
  </si>
  <si>
    <t>Xerox das fichas de inscrição</t>
  </si>
  <si>
    <t>Técnico Social (A. Social)</t>
  </si>
  <si>
    <t>ATIVIDADE 07 – MOF - Associativismo</t>
  </si>
  <si>
    <t>Diaria</t>
  </si>
  <si>
    <t>Flip-chart</t>
  </si>
  <si>
    <t>Técnico Social (Pedagoga)</t>
  </si>
  <si>
    <t>Atividade 2 AGSI - Reunião com o Grupo Gestor/GG dos Empreendimentos Ceasa I e II.</t>
  </si>
  <si>
    <t>Borracha</t>
  </si>
  <si>
    <t>Lápis</t>
  </si>
  <si>
    <t>Classificador c/ elástico</t>
  </si>
  <si>
    <t>Arquivo maleta c/ 10 pastas</t>
  </si>
  <si>
    <t>Marcador de texto</t>
  </si>
  <si>
    <t>xerox das fichas de registro e de encaminhamento</t>
  </si>
  <si>
    <t>Lápis preto</t>
  </si>
  <si>
    <t xml:space="preserve">Unid. </t>
  </si>
  <si>
    <t>Lápis Colorido</t>
  </si>
  <si>
    <t xml:space="preserve">Borracha </t>
  </si>
  <si>
    <t>Guardanapos (p/ todas as oficinas)</t>
  </si>
  <si>
    <t>Água mineral (2l)</t>
  </si>
  <si>
    <t>Consultor Técnico nível superior (Adm. Condominial)</t>
  </si>
  <si>
    <t>Consultor Técnico nível médio -  Man. Preventiva</t>
  </si>
  <si>
    <t>Xerox de Convites</t>
  </si>
  <si>
    <t>Apostilas xerox</t>
  </si>
  <si>
    <t>Atividade 1 AGSI - Oficina de Gestão de Resíduos Sólidos</t>
  </si>
  <si>
    <t>Locação de Equipamento de Som c/ microfone (250W)</t>
  </si>
  <si>
    <t>diaria</t>
  </si>
  <si>
    <t>Coordenador</t>
  </si>
  <si>
    <t>Mudas de plantas e árvores</t>
  </si>
  <si>
    <t>Material de Jardinagem</t>
  </si>
  <si>
    <t>Lanche pronto</t>
  </si>
  <si>
    <t>Consultor (NM) p/ crianças - 2</t>
  </si>
  <si>
    <t>Locação de cadeiras (2 encontros)</t>
  </si>
  <si>
    <t>Locação carro de som</t>
  </si>
  <si>
    <t>Carrinho de Algodão Doce</t>
  </si>
  <si>
    <t>Carrinho de Pipoca</t>
  </si>
  <si>
    <t>Picolé</t>
  </si>
  <si>
    <t>Xerox de ficha de Atendimento</t>
  </si>
  <si>
    <t>Coordenação (RT)</t>
  </si>
  <si>
    <t>Técnico Social (Serv. Social)</t>
  </si>
  <si>
    <t>Xerox de questionário</t>
  </si>
  <si>
    <t xml:space="preserve">Atividade 1 DSE - Pesquisa do Potencial Produtivo e Econômico do Entorno dos Empreendimentos </t>
  </si>
  <si>
    <t xml:space="preserve"> Coordenador (RT)</t>
  </si>
  <si>
    <t>Caneta esferográfica ponta média cristal - Caixa c/ 50 unid</t>
  </si>
  <si>
    <t>Pincel atômico</t>
  </si>
  <si>
    <t xml:space="preserve">Convites </t>
  </si>
  <si>
    <t>Folhetos Informativos</t>
  </si>
  <si>
    <t>Técnico Social – Assistente Social</t>
  </si>
  <si>
    <t>Xerox de planilhas</t>
  </si>
  <si>
    <t xml:space="preserve">Caneta esferográfica </t>
  </si>
  <si>
    <t>Papel metro branco</t>
  </si>
  <si>
    <t>Xerox ficha de inscrição</t>
  </si>
  <si>
    <t>Apostilas Xerox</t>
  </si>
  <si>
    <t>Técnico social (Pedagogo)</t>
  </si>
  <si>
    <t>Encontro de Avaliação e Encerramento do PDST: “Vamos começar uma nova jornada!”</t>
  </si>
  <si>
    <t>Serpentinas</t>
  </si>
  <si>
    <t>Confetes</t>
  </si>
  <si>
    <t>Pincel escolar c/12</t>
  </si>
  <si>
    <t>Sacos de Lixo (50l)</t>
  </si>
  <si>
    <t>Chocolate</t>
  </si>
  <si>
    <t>Suco pronto(200ml)</t>
  </si>
  <si>
    <t xml:space="preserve">Pipoqueiro </t>
  </si>
  <si>
    <t xml:space="preserve">Locação de cadeiras </t>
  </si>
  <si>
    <t>Locação  e Montagem de Palco (6X4)</t>
  </si>
  <si>
    <t>Carro de Som</t>
  </si>
  <si>
    <t>Xerox dos convites</t>
  </si>
  <si>
    <t>Aluguel /montagem de pula-pula inflável (2 unidades)</t>
  </si>
  <si>
    <t>Alugue/montagem de cama elástica (2 unidades)</t>
  </si>
  <si>
    <t>Filmagem c/ edição</t>
  </si>
  <si>
    <t>Confecção de portfólio</t>
  </si>
  <si>
    <t>Papel ofício</t>
  </si>
  <si>
    <t>Atividade 3 AGSI -  -ACOLHIMENTO SOCIAL</t>
  </si>
  <si>
    <t xml:space="preserve">Atividade 4 AGSI -  Oficina Capacitar para Intervir </t>
  </si>
  <si>
    <t>Atividade 5 AGSI -  Reunião de Avaliação e Monitoramento do PTTS</t>
  </si>
  <si>
    <t>Atividade 4 DSE - Oficina de Educação Financeira e Economia Doméstica: Vamos Usar Bem Nosso Dinheiro!</t>
  </si>
  <si>
    <t>Instrutor de capoeira (NM)</t>
  </si>
  <si>
    <t>Atividade 4 EAP -  FEIRA DA SAÚDE E MEIO AMBIENTE</t>
  </si>
  <si>
    <t xml:space="preserve">Atividade 3 EAP - Oficina: AMIGÁRVORES </t>
  </si>
  <si>
    <t>Atividade 2 EAP - Roda de conversa – o Patrimônio é meu. Eu cuido!</t>
  </si>
  <si>
    <t>Banner de Lona (120X180)</t>
  </si>
  <si>
    <t>Torta Grande</t>
  </si>
  <si>
    <t>Sapatenis para Capoeira de Angola</t>
  </si>
  <si>
    <t>Frutas - banana e maçã</t>
  </si>
  <si>
    <t>Pesquisa de Demandas Sócio-ocupacionais dos Moradores</t>
  </si>
  <si>
    <t>Locação de cadeiras (20 cadeiras x 12 encontros)</t>
  </si>
  <si>
    <t>Locação de mesas (5 mesas x 12 encontros)</t>
  </si>
  <si>
    <t>Consultor Técnico NS(relações Interpessoais )</t>
  </si>
  <si>
    <t>Espelho pequenos (10)</t>
  </si>
  <si>
    <t>Kit Maquiagem (40)</t>
  </si>
  <si>
    <t>Demaquilante (40)</t>
  </si>
  <si>
    <t>Algodão</t>
  </si>
  <si>
    <t>Fita métrica (20)</t>
  </si>
  <si>
    <t>Tesoura de costura (20)</t>
  </si>
  <si>
    <t>violão (10)</t>
  </si>
  <si>
    <t>Consultores Técnicos NS (03 consultores - 56h p/ cada)</t>
  </si>
  <si>
    <t xml:space="preserve">Malhas de dança </t>
  </si>
  <si>
    <t>Locação de cadeiras (60 cadeiras x 04 encontros)</t>
  </si>
  <si>
    <t>Técnico Social (2 - Assistentes Sociais)</t>
  </si>
  <si>
    <t>Consultor Técnico nível superior (Legisl. Condominio)</t>
  </si>
  <si>
    <t>Locação de cadeiras (20 cadeiras x 9 encontros)</t>
  </si>
  <si>
    <t>Locação de cadeiras (20 cadeiras x 6 encontros)</t>
  </si>
  <si>
    <t>Locação de cadeiras  (30 cadeiras x 12 encontros)</t>
  </si>
  <si>
    <t xml:space="preserve">Locação de Equipamento de Som c/ microfone </t>
  </si>
  <si>
    <t>Locação de cadeiras (3 grupos de 40)</t>
  </si>
  <si>
    <t>Carro de som</t>
  </si>
  <si>
    <t>Locação de cadeiras (80 unid. X 2 encontros)</t>
  </si>
  <si>
    <t>Consultor Técnico (Paisag./Agron. e Farmac. - NS)</t>
  </si>
  <si>
    <t>Cópias de informativos com convite</t>
  </si>
  <si>
    <t>Tenda piramidal de lona (10X10)</t>
  </si>
  <si>
    <t xml:space="preserve">Consultor Técnico (NM)- 2 manicures e 1 cabeleireiro, </t>
  </si>
  <si>
    <t>Consultor (NS)  - 2 (enfermeiro e nutricionista)</t>
  </si>
  <si>
    <t>Técnico Social (Serv. Socia - 2)</t>
  </si>
  <si>
    <t>Canetas</t>
  </si>
  <si>
    <t>Consultor Técnico (NS)- (1 estatístico)</t>
  </si>
  <si>
    <t>Aplicadores (NM) 3 - 40h cada</t>
  </si>
  <si>
    <t>Cópias de ficha de inscrição</t>
  </si>
  <si>
    <t>Locação de cadeiras (4 encontros x 50 cadeiras)</t>
  </si>
  <si>
    <t>Assistente Social</t>
  </si>
  <si>
    <t>Kit lanche pronto</t>
  </si>
  <si>
    <t>Locação de cadeiras (10 encontros x 50 cadeiras)</t>
  </si>
  <si>
    <t>Xerox folha de presença e questionário de avaliação</t>
  </si>
  <si>
    <t>Consultores (NM) - 3</t>
  </si>
  <si>
    <t>Consultores (NS) - 1</t>
  </si>
  <si>
    <t>Impressão Fotográfica p/ lembrança (crianças e jovens)</t>
  </si>
  <si>
    <t>Saquinhos p/ lembranças (colocar as guloseimas para as crianças)</t>
  </si>
  <si>
    <t>PROPOSTA DE QUALIFICAÇÃO PROFISSIONAL</t>
  </si>
  <si>
    <t>Valor Reservado para Cursos</t>
  </si>
  <si>
    <t>R$</t>
  </si>
  <si>
    <t>Atividade 1 AGSI - Reunião com o Equipe Técnica Ceasa I e II.</t>
  </si>
  <si>
    <t>Atividade 2 DSE -  PESQUISA de Demandas Sócio-ocupacionais dos Moradores</t>
  </si>
  <si>
    <t xml:space="preserve"> Atividade 01 - MOF - Encontro de Integração dos Moradores do Residencial Ceasa I e Ceasa II para apresentação do PDST</t>
  </si>
  <si>
    <t>Qtd.</t>
  </si>
  <si>
    <t>unid.</t>
  </si>
  <si>
    <t>pacote 50 unid.</t>
  </si>
  <si>
    <t>pacote 100 fol.</t>
  </si>
  <si>
    <t>estojo c/ 6</t>
  </si>
  <si>
    <t>estojo c/ 12 cores</t>
  </si>
  <si>
    <t>caixa c/ 12 cores</t>
  </si>
  <si>
    <t>rolo</t>
  </si>
  <si>
    <t xml:space="preserve">caixa </t>
  </si>
  <si>
    <t xml:space="preserve">unid. </t>
  </si>
  <si>
    <t>pacote 100 unid.</t>
  </si>
  <si>
    <t>metros</t>
  </si>
  <si>
    <t>unid 2l.</t>
  </si>
  <si>
    <t>pacote 27 unid.</t>
  </si>
  <si>
    <t>Tinta guache – 250 ml cores variadas</t>
  </si>
  <si>
    <t>resma</t>
  </si>
  <si>
    <t>Bala de goma (tipo jujuba)</t>
  </si>
  <si>
    <t>pacote</t>
  </si>
  <si>
    <t>Glíter (cores variadas)</t>
  </si>
  <si>
    <t>estojo c/ 6 unid.</t>
  </si>
  <si>
    <t xml:space="preserve">pacote </t>
  </si>
  <si>
    <t>pacote c/ 10</t>
  </si>
  <si>
    <t>pacote 1k</t>
  </si>
  <si>
    <t>Telas (tamanhos variados)</t>
  </si>
  <si>
    <t>estojo com 12 unid.</t>
  </si>
  <si>
    <t>kit c/ 4</t>
  </si>
  <si>
    <t>Tesoura 21cm* s/ ponta</t>
  </si>
  <si>
    <t>Papel camurça c/ 25 folhas (diversas cores)</t>
  </si>
  <si>
    <t>caixa</t>
  </si>
  <si>
    <t>Metro</t>
  </si>
  <si>
    <t>rolos</t>
  </si>
  <si>
    <t>Tecido Cami – cores diversas</t>
  </si>
  <si>
    <t>Par de Luvas*</t>
  </si>
  <si>
    <t>Par de Rede*</t>
  </si>
  <si>
    <t>caixa c/ 27unid.</t>
  </si>
  <si>
    <t>duzia</t>
  </si>
  <si>
    <t>kilo</t>
  </si>
  <si>
    <t>saco c/ 100</t>
  </si>
  <si>
    <t>Kit c/ 10</t>
  </si>
  <si>
    <t>Cola de pano (100g)</t>
  </si>
  <si>
    <t>pacote 10 unid.</t>
  </si>
  <si>
    <t>peça c/ 10mt.</t>
  </si>
  <si>
    <t>pacote c/ 50g</t>
  </si>
  <si>
    <t xml:space="preserve">Régua  </t>
  </si>
  <si>
    <t>metro</t>
  </si>
  <si>
    <t>Zíperes (tamanhos variados)</t>
  </si>
  <si>
    <t xml:space="preserve">cartela </t>
  </si>
  <si>
    <t>Espelho (10m X 30cm) (01)</t>
  </si>
  <si>
    <t>bloco 50f</t>
  </si>
  <si>
    <t>caixa c/ 5</t>
  </si>
  <si>
    <t>Canetas Hidrocor (24 cores)</t>
  </si>
  <si>
    <t>Agua Mineral (2l)</t>
  </si>
  <si>
    <t>Agua mineral (20l)</t>
  </si>
  <si>
    <t xml:space="preserve">Massa de modelar  </t>
  </si>
  <si>
    <t xml:space="preserve">Papel metro - bobina </t>
  </si>
  <si>
    <t xml:space="preserve">Jogos educativos*  </t>
  </si>
  <si>
    <t xml:space="preserve">Agua mineral em copos de 200ml </t>
  </si>
  <si>
    <t xml:space="preserve">Pastas de elástico </t>
  </si>
  <si>
    <t>folha</t>
  </si>
  <si>
    <t>caixa 200g</t>
  </si>
  <si>
    <t>Brinquedos variados</t>
  </si>
  <si>
    <t>Jogos educativos</t>
  </si>
  <si>
    <t>Livros de estórias infantis</t>
  </si>
  <si>
    <t>Bala de banana (nego bom)</t>
  </si>
  <si>
    <t>pacote 500g</t>
  </si>
  <si>
    <t>Fantasias infantis variadas (F e M)</t>
  </si>
  <si>
    <t>Atividade 5 DSE - Posso Ser um Empreendedor! Oficina de Empreendedorismo</t>
  </si>
  <si>
    <t>Atividade 3 DSE - Reunião de Apresentação dos Resultados das Pesquisas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</si>
</sst>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"/>
    <numFmt numFmtId="191" formatCode="0.0"/>
    <numFmt numFmtId="192" formatCode="_(* #,##0.00_);_(* \(#,##0.00\);_(* \-??_);_(@_)"/>
    <numFmt numFmtId="193" formatCode="_(&quot;R$ &quot;* #,##0.00_);_(&quot;R$ &quot;* \(#,##0.00\);_(&quot;R$ &quot;* \-??_);_(@_)"/>
    <numFmt numFmtId="194" formatCode="#,##0.00\ _€;[Red]#,##0.00\ _€"/>
    <numFmt numFmtId="195" formatCode="#,##0.00;[Red]#,##0.00"/>
    <numFmt numFmtId="196" formatCode="_-[$R$-416]\ * #,##0.00_-;\-[$R$-416]\ * #,##0.00_-;_-[$R$-416]\ * &quot;-&quot;??_-;_-@_-"/>
    <numFmt numFmtId="197" formatCode="0\ &quot;hs&quot;"/>
    <numFmt numFmtId="198" formatCode="#,##0.000"/>
    <numFmt numFmtId="199" formatCode="#,##0.0000"/>
    <numFmt numFmtId="200" formatCode="0\ "/>
    <numFmt numFmtId="201" formatCode="#,##0.00\ &quot;€&quot;"/>
    <numFmt numFmtId="202" formatCode="h:mm;@"/>
    <numFmt numFmtId="203" formatCode="[$-816]dddd\,\ d&quot; de &quot;mmmm&quot; de &quot;yyyy"/>
    <numFmt numFmtId="204" formatCode="[$-F400]h:mm:ss\ AM/PM"/>
    <numFmt numFmtId="205" formatCode="[$-416]dddd\,\ d&quot; de &quot;mmmm&quot; de &quot;yyyy"/>
    <numFmt numFmtId="206" formatCode="&quot;R$ &quot;#,##0.00"/>
    <numFmt numFmtId="207" formatCode="&quot;Ativado&quot;;&quot;Ativado&quot;;&quot;Desativado&quot;"/>
    <numFmt numFmtId="208" formatCode="&quot;R$&quot;\ #,##0.00"/>
    <numFmt numFmtId="209" formatCode="0.0000"/>
    <numFmt numFmtId="210" formatCode="#,##0.00\ _€"/>
    <numFmt numFmtId="211" formatCode="#,##0.0"/>
    <numFmt numFmtId="212" formatCode="&quot;R$ &quot;#,##0.0"/>
    <numFmt numFmtId="213" formatCode="&quot;R$ &quot;#,##0.000"/>
    <numFmt numFmtId="214" formatCode="&quot;R$ &quot;#,##0"/>
    <numFmt numFmtId="215" formatCode="0.0000000"/>
    <numFmt numFmtId="216" formatCode="0.000000"/>
    <numFmt numFmtId="217" formatCode="0.00000"/>
    <numFmt numFmtId="218" formatCode="_([$R$ -416]* #,##0.00_);_([$R$ -416]* \(#,##0.00\);_([$R$ -416]* &quot;-&quot;??_);_(@_)"/>
    <numFmt numFmtId="219" formatCode="#,##0.00_ ;\-#,##0.00\ "/>
    <numFmt numFmtId="220" formatCode="_-* #,##0.000_-;\-* #,##0.000_-;_-* &quot;-&quot;??_-;_-@_-"/>
    <numFmt numFmtId="221" formatCode="_-* #,##0.0000_-;\-* #,##0.0000_-;_-* &quot;-&quot;??_-;_-@_-"/>
    <numFmt numFmtId="222" formatCode="_-* #,##0.00000_-;\-* #,##0.00000_-;_-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1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57"/>
      <name val="Arial"/>
      <family val="2"/>
    </font>
    <font>
      <b/>
      <sz val="10"/>
      <color indexed="36"/>
      <name val="Arial"/>
      <family val="2"/>
    </font>
    <font>
      <sz val="11"/>
      <color indexed="8"/>
      <name val="Arial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8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63"/>
      <name val="Arial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i/>
      <sz val="16"/>
      <color indexed="8"/>
      <name val="Arial"/>
      <family val="2"/>
    </font>
    <font>
      <b/>
      <sz val="11"/>
      <name val="Calibri"/>
      <family val="2"/>
    </font>
    <font>
      <b/>
      <i/>
      <sz val="13"/>
      <color indexed="8"/>
      <name val="Arial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C000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0"/>
      <color theme="6" tint="-0.24997000396251678"/>
      <name val="Arial"/>
      <family val="2"/>
    </font>
    <font>
      <b/>
      <sz val="10"/>
      <color rgb="FF7030A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sz val="18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444444"/>
      <name val="Arial"/>
      <family val="2"/>
    </font>
    <font>
      <sz val="11"/>
      <color rgb="FF222222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sz val="18"/>
      <color rgb="FF222222"/>
      <name val="Arial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i/>
      <sz val="13"/>
      <color theme="1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2CA7C"/>
        <bgColor indexed="64"/>
      </patternFill>
    </fill>
    <fill>
      <patternFill patternType="solid">
        <fgColor rgb="FFB2CA7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7C4FF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97" fontId="83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center"/>
    </xf>
    <xf numFmtId="2" fontId="84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83" fillId="0" borderId="0" xfId="0" applyFont="1" applyAlignment="1">
      <alignment vertical="center"/>
    </xf>
    <xf numFmtId="197" fontId="0" fillId="0" borderId="10" xfId="0" applyNumberFormat="1" applyBorder="1" applyAlignment="1">
      <alignment horizontal="center"/>
    </xf>
    <xf numFmtId="197" fontId="0" fillId="0" borderId="10" xfId="0" applyNumberFormat="1" applyBorder="1" applyAlignment="1">
      <alignment horizontal="center" vertical="center"/>
    </xf>
    <xf numFmtId="197" fontId="0" fillId="0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0" fillId="0" borderId="10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197" fontId="85" fillId="0" borderId="10" xfId="0" applyNumberFormat="1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87" fillId="0" borderId="10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9" fillId="0" borderId="0" xfId="0" applyNumberFormat="1" applyFont="1" applyAlignment="1">
      <alignment/>
    </xf>
    <xf numFmtId="0" fontId="89" fillId="33" borderId="13" xfId="0" applyFont="1" applyFill="1" applyBorder="1" applyAlignment="1">
      <alignment horizontal="center"/>
    </xf>
    <xf numFmtId="0" fontId="89" fillId="33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0" fillId="34" borderId="0" xfId="0" applyFont="1" applyFill="1" applyAlignment="1">
      <alignment/>
    </xf>
    <xf numFmtId="194" fontId="0" fillId="0" borderId="0" xfId="0" applyNumberForma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194" fontId="5" fillId="0" borderId="10" xfId="63" applyNumberFormat="1" applyFont="1" applyFill="1" applyBorder="1" applyAlignment="1" applyProtection="1">
      <alignment horizontal="center" vertical="center" wrapText="1"/>
      <protection/>
    </xf>
    <xf numFmtId="194" fontId="91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3" fontId="92" fillId="0" borderId="0" xfId="47" applyNumberFormat="1" applyFont="1" applyAlignment="1">
      <alignment/>
    </xf>
    <xf numFmtId="43" fontId="44" fillId="33" borderId="0" xfId="0" applyNumberFormat="1" applyFont="1" applyFill="1" applyAlignment="1">
      <alignment/>
    </xf>
    <xf numFmtId="0" fontId="93" fillId="34" borderId="0" xfId="0" applyFont="1" applyFill="1" applyAlignment="1">
      <alignment horizontal="center" vertical="center"/>
    </xf>
    <xf numFmtId="0" fontId="9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4" fontId="91" fillId="0" borderId="10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177" fontId="0" fillId="0" borderId="0" xfId="0" applyNumberFormat="1" applyAlignment="1">
      <alignment/>
    </xf>
    <xf numFmtId="0" fontId="80" fillId="0" borderId="0" xfId="0" applyFont="1" applyFill="1" applyAlignment="1">
      <alignment/>
    </xf>
    <xf numFmtId="195" fontId="95" fillId="0" borderId="0" xfId="0" applyNumberFormat="1" applyFont="1" applyFill="1" applyAlignment="1">
      <alignment horizontal="center"/>
    </xf>
    <xf numFmtId="2" fontId="96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177" fontId="0" fillId="0" borderId="0" xfId="47" applyNumberFormat="1" applyFont="1" applyAlignment="1">
      <alignment/>
    </xf>
    <xf numFmtId="2" fontId="0" fillId="0" borderId="0" xfId="0" applyNumberFormat="1" applyFill="1" applyAlignment="1">
      <alignment/>
    </xf>
    <xf numFmtId="4" fontId="97" fillId="0" borderId="0" xfId="0" applyNumberFormat="1" applyFont="1" applyAlignment="1">
      <alignment/>
    </xf>
    <xf numFmtId="4" fontId="98" fillId="3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/>
    </xf>
    <xf numFmtId="4" fontId="98" fillId="36" borderId="10" xfId="0" applyNumberFormat="1" applyFont="1" applyFill="1" applyBorder="1" applyAlignment="1">
      <alignment/>
    </xf>
    <xf numFmtId="177" fontId="5" fillId="37" borderId="10" xfId="0" applyNumberFormat="1" applyFont="1" applyFill="1" applyBorder="1" applyAlignment="1">
      <alignment horizontal="center"/>
    </xf>
    <xf numFmtId="177" fontId="5" fillId="37" borderId="10" xfId="47" applyNumberFormat="1" applyFont="1" applyFill="1" applyBorder="1" applyAlignment="1">
      <alignment horizontal="center"/>
    </xf>
    <xf numFmtId="192" fontId="5" fillId="38" borderId="10" xfId="63" applyNumberFormat="1" applyFont="1" applyFill="1" applyBorder="1" applyAlignment="1" applyProtection="1">
      <alignment horizontal="center" wrapText="1"/>
      <protection/>
    </xf>
    <xf numFmtId="192" fontId="5" fillId="38" borderId="10" xfId="63" applyNumberFormat="1" applyFont="1" applyFill="1" applyBorder="1" applyAlignment="1" applyProtection="1">
      <alignment wrapText="1"/>
      <protection/>
    </xf>
    <xf numFmtId="177" fontId="5" fillId="39" borderId="10" xfId="47" applyNumberFormat="1" applyFont="1" applyFill="1" applyBorder="1" applyAlignment="1">
      <alignment horizontal="center"/>
    </xf>
    <xf numFmtId="4" fontId="5" fillId="40" borderId="10" xfId="63" applyNumberFormat="1" applyFont="1" applyFill="1" applyBorder="1" applyAlignment="1" applyProtection="1">
      <alignment horizontal="center" wrapText="1"/>
      <protection/>
    </xf>
    <xf numFmtId="177" fontId="5" fillId="41" borderId="10" xfId="0" applyNumberFormat="1" applyFont="1" applyFill="1" applyBorder="1" applyAlignment="1">
      <alignment horizontal="center"/>
    </xf>
    <xf numFmtId="4" fontId="5" fillId="42" borderId="10" xfId="63" applyNumberFormat="1" applyFont="1" applyFill="1" applyBorder="1" applyAlignment="1" applyProtection="1">
      <alignment horizontal="center" wrapText="1"/>
      <protection/>
    </xf>
    <xf numFmtId="43" fontId="80" fillId="14" borderId="0" xfId="0" applyNumberFormat="1" applyFont="1" applyFill="1" applyAlignment="1">
      <alignment/>
    </xf>
    <xf numFmtId="194" fontId="99" fillId="0" borderId="10" xfId="63" applyNumberFormat="1" applyFont="1" applyFill="1" applyBorder="1" applyAlignment="1" applyProtection="1">
      <alignment horizontal="center" vertical="center" wrapText="1"/>
      <protection/>
    </xf>
    <xf numFmtId="194" fontId="99" fillId="36" borderId="10" xfId="63" applyNumberFormat="1" applyFont="1" applyFill="1" applyBorder="1" applyAlignment="1" applyProtection="1">
      <alignment horizontal="center" vertical="center" wrapText="1"/>
      <protection/>
    </xf>
    <xf numFmtId="194" fontId="7" fillId="36" borderId="10" xfId="63" applyNumberFormat="1" applyFont="1" applyFill="1" applyBorder="1" applyAlignment="1" applyProtection="1">
      <alignment horizontal="center" vertical="center" wrapText="1"/>
      <protection/>
    </xf>
    <xf numFmtId="0" fontId="99" fillId="0" borderId="10" xfId="0" applyFont="1" applyBorder="1" applyAlignment="1">
      <alignment horizontal="center" vertical="center"/>
    </xf>
    <xf numFmtId="4" fontId="91" fillId="33" borderId="10" xfId="0" applyNumberFormat="1" applyFont="1" applyFill="1" applyBorder="1" applyAlignment="1">
      <alignment horizontal="center" vertical="center"/>
    </xf>
    <xf numFmtId="4" fontId="91" fillId="33" borderId="10" xfId="0" applyNumberFormat="1" applyFont="1" applyFill="1" applyBorder="1" applyAlignment="1">
      <alignment horizontal="center" vertical="center" wrapText="1"/>
    </xf>
    <xf numFmtId="194" fontId="5" fillId="36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/>
    </xf>
    <xf numFmtId="0" fontId="100" fillId="0" borderId="0" xfId="0" applyFont="1" applyAlignment="1">
      <alignment/>
    </xf>
    <xf numFmtId="4" fontId="98" fillId="0" borderId="0" xfId="0" applyNumberFormat="1" applyFont="1" applyAlignment="1">
      <alignment/>
    </xf>
    <xf numFmtId="4" fontId="91" fillId="36" borderId="10" xfId="0" applyNumberFormat="1" applyFont="1" applyFill="1" applyBorder="1" applyAlignment="1">
      <alignment horizontal="center" vertical="center"/>
    </xf>
    <xf numFmtId="4" fontId="98" fillId="33" borderId="10" xfId="0" applyNumberFormat="1" applyFont="1" applyFill="1" applyBorder="1" applyAlignment="1">
      <alignment horizontal="center" vertical="center"/>
    </xf>
    <xf numFmtId="2" fontId="95" fillId="43" borderId="10" xfId="0" applyNumberFormat="1" applyFont="1" applyFill="1" applyBorder="1" applyAlignment="1">
      <alignment/>
    </xf>
    <xf numFmtId="4" fontId="5" fillId="44" borderId="10" xfId="63" applyNumberFormat="1" applyFont="1" applyFill="1" applyBorder="1" applyAlignment="1" applyProtection="1">
      <alignment horizontal="center" wrapText="1"/>
      <protection/>
    </xf>
    <xf numFmtId="0" fontId="91" fillId="0" borderId="10" xfId="0" applyFont="1" applyFill="1" applyBorder="1" applyAlignment="1">
      <alignment horizontal="center" vertical="center" wrapText="1"/>
    </xf>
    <xf numFmtId="194" fontId="5" fillId="33" borderId="10" xfId="63" applyNumberFormat="1" applyFont="1" applyFill="1" applyBorder="1" applyAlignment="1" applyProtection="1">
      <alignment horizontal="center" vertical="center" wrapText="1"/>
      <protection/>
    </xf>
    <xf numFmtId="4" fontId="5" fillId="45" borderId="10" xfId="63" applyNumberFormat="1" applyFont="1" applyFill="1" applyBorder="1" applyAlignment="1" applyProtection="1">
      <alignment horizontal="center" vertical="center" wrapText="1"/>
      <protection/>
    </xf>
    <xf numFmtId="0" fontId="91" fillId="19" borderId="10" xfId="0" applyFont="1" applyFill="1" applyBorder="1" applyAlignment="1">
      <alignment horizontal="left" wrapText="1"/>
    </xf>
    <xf numFmtId="0" fontId="91" fillId="19" borderId="10" xfId="0" applyFont="1" applyFill="1" applyBorder="1" applyAlignment="1">
      <alignment horizontal="left"/>
    </xf>
    <xf numFmtId="0" fontId="91" fillId="46" borderId="10" xfId="0" applyFont="1" applyFill="1" applyBorder="1" applyAlignment="1">
      <alignment horizontal="left" vertical="center" wrapText="1"/>
    </xf>
    <xf numFmtId="0" fontId="5" fillId="46" borderId="10" xfId="0" applyFont="1" applyFill="1" applyBorder="1" applyAlignment="1">
      <alignment horizontal="left" wrapText="1"/>
    </xf>
    <xf numFmtId="0" fontId="5" fillId="46" borderId="10" xfId="0" applyFont="1" applyFill="1" applyBorder="1" applyAlignment="1">
      <alignment horizontal="left" vertical="center" wrapText="1"/>
    </xf>
    <xf numFmtId="0" fontId="5" fillId="47" borderId="10" xfId="0" applyFont="1" applyFill="1" applyBorder="1" applyAlignment="1">
      <alignment horizontal="left" vertical="center" wrapText="1"/>
    </xf>
    <xf numFmtId="0" fontId="91" fillId="47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5" fillId="48" borderId="10" xfId="0" applyFont="1" applyFill="1" applyBorder="1" applyAlignment="1">
      <alignment horizontal="center" vertical="center" wrapText="1"/>
    </xf>
    <xf numFmtId="0" fontId="91" fillId="48" borderId="10" xfId="0" applyFont="1" applyFill="1" applyBorder="1" applyAlignment="1">
      <alignment horizontal="left" vertical="center" wrapText="1"/>
    </xf>
    <xf numFmtId="0" fontId="91" fillId="49" borderId="10" xfId="0" applyFont="1" applyFill="1" applyBorder="1" applyAlignment="1">
      <alignment wrapText="1"/>
    </xf>
    <xf numFmtId="0" fontId="91" fillId="49" borderId="10" xfId="0" applyFont="1" applyFill="1" applyBorder="1" applyAlignment="1">
      <alignment horizontal="left" wrapText="1"/>
    </xf>
    <xf numFmtId="0" fontId="91" fillId="49" borderId="10" xfId="0" applyFont="1" applyFill="1" applyBorder="1" applyAlignment="1">
      <alignment horizontal="left" vertical="center" wrapText="1"/>
    </xf>
    <xf numFmtId="0" fontId="5" fillId="49" borderId="10" xfId="0" applyFont="1" applyFill="1" applyBorder="1" applyAlignment="1">
      <alignment horizontal="left" wrapText="1"/>
    </xf>
    <xf numFmtId="2" fontId="91" fillId="50" borderId="10" xfId="0" applyNumberFormat="1" applyFont="1" applyFill="1" applyBorder="1" applyAlignment="1">
      <alignment horizontal="center" vertical="center" wrapText="1"/>
    </xf>
    <xf numFmtId="4" fontId="95" fillId="0" borderId="0" xfId="0" applyNumberFormat="1" applyFont="1" applyAlignment="1">
      <alignment horizontal="center" vertical="center"/>
    </xf>
    <xf numFmtId="0" fontId="101" fillId="14" borderId="0" xfId="0" applyFont="1" applyFill="1" applyAlignment="1">
      <alignment horizontal="left" vertical="center" indent="1"/>
    </xf>
    <xf numFmtId="0" fontId="102" fillId="14" borderId="0" xfId="0" applyFont="1" applyFill="1" applyAlignment="1">
      <alignment/>
    </xf>
    <xf numFmtId="0" fontId="101" fillId="14" borderId="0" xfId="0" applyFont="1" applyFill="1" applyAlignment="1">
      <alignment/>
    </xf>
    <xf numFmtId="0" fontId="91" fillId="49" borderId="10" xfId="0" applyFont="1" applyFill="1" applyBorder="1" applyAlignment="1">
      <alignment/>
    </xf>
    <xf numFmtId="194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43" fontId="95" fillId="0" borderId="0" xfId="0" applyNumberFormat="1" applyFont="1" applyAlignment="1">
      <alignment/>
    </xf>
    <xf numFmtId="0" fontId="103" fillId="0" borderId="0" xfId="0" applyFont="1" applyAlignment="1">
      <alignment/>
    </xf>
    <xf numFmtId="43" fontId="95" fillId="0" borderId="0" xfId="47" applyNumberFormat="1" applyFont="1" applyAlignment="1">
      <alignment horizontal="center"/>
    </xf>
    <xf numFmtId="0" fontId="95" fillId="0" borderId="0" xfId="0" applyFont="1" applyAlignment="1">
      <alignment/>
    </xf>
    <xf numFmtId="217" fontId="103" fillId="0" borderId="0" xfId="0" applyNumberFormat="1" applyFont="1" applyAlignment="1">
      <alignment/>
    </xf>
    <xf numFmtId="215" fontId="0" fillId="0" borderId="0" xfId="0" applyNumberFormat="1" applyAlignment="1">
      <alignment/>
    </xf>
    <xf numFmtId="0" fontId="4" fillId="43" borderId="15" xfId="0" applyFont="1" applyFill="1" applyBorder="1" applyAlignment="1">
      <alignment horizontal="center" vertical="center"/>
    </xf>
    <xf numFmtId="0" fontId="4" fillId="4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210" fontId="3" fillId="7" borderId="15" xfId="47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210" fontId="4" fillId="13" borderId="15" xfId="47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39" fontId="3" fillId="7" borderId="15" xfId="47" applyNumberFormat="1" applyFont="1" applyFill="1" applyBorder="1" applyAlignment="1">
      <alignment horizontal="center"/>
    </xf>
    <xf numFmtId="39" fontId="4" fillId="13" borderId="15" xfId="0" applyNumberFormat="1" applyFont="1" applyFill="1" applyBorder="1" applyAlignment="1">
      <alignment horizontal="center" vertical="center"/>
    </xf>
    <xf numFmtId="39" fontId="4" fillId="13" borderId="15" xfId="47" applyNumberFormat="1" applyFont="1" applyFill="1" applyBorder="1" applyAlignment="1">
      <alignment horizontal="center"/>
    </xf>
    <xf numFmtId="39" fontId="4" fillId="4" borderId="15" xfId="0" applyNumberFormat="1" applyFont="1" applyFill="1" applyBorder="1" applyAlignment="1">
      <alignment horizontal="center" vertical="center" wrapText="1"/>
    </xf>
    <xf numFmtId="4" fontId="4" fillId="51" borderId="15" xfId="0" applyNumberFormat="1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4" fontId="98" fillId="33" borderId="0" xfId="0" applyNumberFormat="1" applyFont="1" applyFill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/>
    </xf>
    <xf numFmtId="0" fontId="12" fillId="0" borderId="15" xfId="0" applyFont="1" applyBorder="1" applyAlignment="1">
      <alignment horizontal="center"/>
    </xf>
    <xf numFmtId="0" fontId="103" fillId="43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3" fillId="0" borderId="15" xfId="0" applyFont="1" applyFill="1" applyBorder="1" applyAlignment="1">
      <alignment horizontal="left" wrapText="1"/>
    </xf>
    <xf numFmtId="4" fontId="90" fillId="0" borderId="0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2" fontId="95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4" fontId="104" fillId="15" borderId="0" xfId="47" applyFont="1" applyFill="1" applyAlignment="1">
      <alignment/>
    </xf>
    <xf numFmtId="44" fontId="104" fillId="10" borderId="0" xfId="47" applyFont="1" applyFill="1" applyAlignment="1">
      <alignment/>
    </xf>
    <xf numFmtId="44" fontId="104" fillId="2" borderId="0" xfId="47" applyFont="1" applyFill="1" applyAlignment="1">
      <alignment/>
    </xf>
    <xf numFmtId="0" fontId="56" fillId="0" borderId="0" xfId="0" applyFont="1" applyAlignment="1">
      <alignment/>
    </xf>
    <xf numFmtId="0" fontId="3" fillId="0" borderId="15" xfId="0" applyFont="1" applyBorder="1" applyAlignment="1">
      <alignment vertical="center" wrapText="1"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56" fillId="0" borderId="0" xfId="0" applyNumberFormat="1" applyFont="1" applyAlignment="1">
      <alignment/>
    </xf>
    <xf numFmtId="194" fontId="5" fillId="33" borderId="10" xfId="63" applyNumberFormat="1" applyFont="1" applyFill="1" applyBorder="1" applyAlignment="1" applyProtection="1">
      <alignment horizontal="center" vertical="center" wrapText="1"/>
      <protection/>
    </xf>
    <xf numFmtId="194" fontId="5" fillId="33" borderId="10" xfId="63" applyNumberFormat="1" applyFont="1" applyFill="1" applyBorder="1" applyAlignment="1" applyProtection="1">
      <alignment horizontal="center" vertical="center" wrapText="1"/>
      <protection/>
    </xf>
    <xf numFmtId="4" fontId="91" fillId="0" borderId="10" xfId="0" applyNumberFormat="1" applyFont="1" applyFill="1" applyBorder="1" applyAlignment="1">
      <alignment horizontal="center" vertical="center"/>
    </xf>
    <xf numFmtId="4" fontId="5" fillId="36" borderId="10" xfId="63" applyNumberFormat="1" applyFont="1" applyFill="1" applyBorder="1" applyAlignment="1" applyProtection="1">
      <alignment horizontal="center" vertical="center" wrapText="1"/>
      <protection/>
    </xf>
    <xf numFmtId="4" fontId="5" fillId="33" borderId="10" xfId="63" applyNumberFormat="1" applyFont="1" applyFill="1" applyBorder="1" applyAlignment="1" applyProtection="1">
      <alignment horizontal="center" vertical="center" wrapText="1"/>
      <protection/>
    </xf>
    <xf numFmtId="4" fontId="99" fillId="36" borderId="10" xfId="63" applyNumberFormat="1" applyFont="1" applyFill="1" applyBorder="1" applyAlignment="1" applyProtection="1">
      <alignment horizontal="center" vertical="center" wrapText="1"/>
      <protection/>
    </xf>
    <xf numFmtId="4" fontId="91" fillId="36" borderId="10" xfId="63" applyNumberFormat="1" applyFont="1" applyFill="1" applyBorder="1" applyAlignment="1" applyProtection="1">
      <alignment horizontal="center" vertical="center" wrapText="1"/>
      <protection/>
    </xf>
    <xf numFmtId="4" fontId="5" fillId="33" borderId="10" xfId="47" applyNumberFormat="1" applyFont="1" applyFill="1" applyBorder="1" applyAlignment="1">
      <alignment horizontal="center" vertical="center" wrapText="1"/>
    </xf>
    <xf numFmtId="4" fontId="7" fillId="36" borderId="10" xfId="63" applyNumberFormat="1" applyFont="1" applyFill="1" applyBorder="1" applyAlignment="1" applyProtection="1">
      <alignment wrapText="1"/>
      <protection/>
    </xf>
    <xf numFmtId="4" fontId="99" fillId="36" borderId="10" xfId="63" applyNumberFormat="1" applyFont="1" applyFill="1" applyBorder="1" applyAlignment="1" applyProtection="1">
      <alignment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47" applyNumberFormat="1" applyFont="1" applyFill="1" applyBorder="1" applyAlignment="1">
      <alignment horizontal="center" vertical="center" wrapText="1"/>
    </xf>
    <xf numFmtId="4" fontId="5" fillId="36" borderId="10" xfId="63" applyNumberFormat="1" applyFont="1" applyFill="1" applyBorder="1" applyAlignment="1" applyProtection="1">
      <alignment wrapText="1"/>
      <protection/>
    </xf>
    <xf numFmtId="4" fontId="91" fillId="36" borderId="10" xfId="63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5" fillId="36" borderId="10" xfId="63" applyNumberFormat="1" applyFont="1" applyFill="1" applyBorder="1" applyAlignment="1" applyProtection="1">
      <alignment horizontal="center" wrapText="1"/>
      <protection/>
    </xf>
    <xf numFmtId="4" fontId="91" fillId="33" borderId="10" xfId="47" applyNumberFormat="1" applyFont="1" applyFill="1" applyBorder="1" applyAlignment="1">
      <alignment horizontal="center" vertical="center"/>
    </xf>
    <xf numFmtId="4" fontId="91" fillId="33" borderId="10" xfId="63" applyNumberFormat="1" applyFont="1" applyFill="1" applyBorder="1" applyAlignment="1" applyProtection="1">
      <alignment horizontal="center" vertical="center" wrapText="1"/>
      <protection/>
    </xf>
    <xf numFmtId="43" fontId="44" fillId="33" borderId="0" xfId="0" applyNumberFormat="1" applyFont="1" applyFill="1" applyAlignment="1">
      <alignment horizontal="center" vertical="center"/>
    </xf>
    <xf numFmtId="0" fontId="105" fillId="0" borderId="0" xfId="0" applyFont="1" applyAlignment="1">
      <alignment horizontal="center" vertical="center"/>
    </xf>
    <xf numFmtId="4" fontId="95" fillId="0" borderId="0" xfId="0" applyNumberFormat="1" applyFont="1" applyAlignment="1">
      <alignment/>
    </xf>
    <xf numFmtId="43" fontId="103" fillId="0" borderId="0" xfId="0" applyNumberFormat="1" applyFont="1" applyAlignment="1">
      <alignment/>
    </xf>
    <xf numFmtId="43" fontId="95" fillId="33" borderId="0" xfId="0" applyNumberFormat="1" applyFont="1" applyFill="1" applyAlignment="1">
      <alignment horizontal="center" vertical="center"/>
    </xf>
    <xf numFmtId="43" fontId="80" fillId="0" borderId="0" xfId="0" applyNumberFormat="1" applyFont="1" applyFill="1" applyAlignment="1">
      <alignment/>
    </xf>
    <xf numFmtId="177" fontId="80" fillId="0" borderId="0" xfId="0" applyNumberFormat="1" applyFont="1" applyFill="1" applyAlignment="1">
      <alignment/>
    </xf>
    <xf numFmtId="43" fontId="80" fillId="0" borderId="0" xfId="0" applyNumberFormat="1" applyFont="1" applyAlignment="1">
      <alignment/>
    </xf>
    <xf numFmtId="2" fontId="106" fillId="0" borderId="0" xfId="0" applyNumberFormat="1" applyFont="1" applyAlignment="1">
      <alignment horizontal="center"/>
    </xf>
    <xf numFmtId="2" fontId="91" fillId="0" borderId="0" xfId="0" applyNumberFormat="1" applyFont="1" applyAlignment="1">
      <alignment horizontal="center"/>
    </xf>
    <xf numFmtId="0" fontId="58" fillId="36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10" fillId="36" borderId="0" xfId="0" applyFont="1" applyFill="1" applyAlignment="1">
      <alignment/>
    </xf>
    <xf numFmtId="0" fontId="107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10" fontId="3" fillId="0" borderId="0" xfId="47" applyNumberFormat="1" applyFont="1" applyFill="1" applyBorder="1" applyAlignment="1">
      <alignment horizontal="center"/>
    </xf>
    <xf numFmtId="210" fontId="4" fillId="0" borderId="0" xfId="47" applyNumberFormat="1" applyFont="1" applyFill="1" applyBorder="1" applyAlignment="1">
      <alignment horizontal="center"/>
    </xf>
    <xf numFmtId="39" fontId="3" fillId="0" borderId="0" xfId="47" applyNumberFormat="1" applyFont="1" applyFill="1" applyBorder="1" applyAlignment="1">
      <alignment horizontal="center"/>
    </xf>
    <xf numFmtId="39" fontId="4" fillId="0" borderId="0" xfId="47" applyNumberFormat="1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5" xfId="0" applyFont="1" applyFill="1" applyBorder="1" applyAlignment="1">
      <alignment wrapText="1"/>
    </xf>
    <xf numFmtId="0" fontId="109" fillId="0" borderId="15" xfId="0" applyFont="1" applyFill="1" applyBorder="1" applyAlignment="1">
      <alignment wrapText="1"/>
    </xf>
    <xf numFmtId="0" fontId="109" fillId="0" borderId="15" xfId="0" applyFont="1" applyFill="1" applyBorder="1" applyAlignment="1">
      <alignment horizontal="left" wrapText="1"/>
    </xf>
    <xf numFmtId="0" fontId="109" fillId="0" borderId="15" xfId="0" applyFont="1" applyBorder="1" applyAlignment="1">
      <alignment horizontal="left"/>
    </xf>
    <xf numFmtId="2" fontId="109" fillId="0" borderId="15" xfId="0" applyNumberFormat="1" applyFont="1" applyBorder="1" applyAlignment="1">
      <alignment horizontal="center"/>
    </xf>
    <xf numFmtId="0" fontId="109" fillId="0" borderId="15" xfId="0" applyFont="1" applyBorder="1" applyAlignment="1">
      <alignment horizontal="center" vertical="center"/>
    </xf>
    <xf numFmtId="0" fontId="109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3" fillId="0" borderId="15" xfId="0" applyFont="1" applyFill="1" applyBorder="1" applyAlignment="1">
      <alignment vertical="center" wrapText="1"/>
    </xf>
    <xf numFmtId="39" fontId="109" fillId="0" borderId="15" xfId="47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8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219" fontId="80" fillId="0" borderId="0" xfId="0" applyNumberFormat="1" applyFont="1" applyFill="1" applyBorder="1" applyAlignment="1">
      <alignment/>
    </xf>
    <xf numFmtId="4" fontId="80" fillId="0" borderId="0" xfId="0" applyNumberFormat="1" applyFont="1" applyFill="1" applyBorder="1" applyAlignment="1">
      <alignment/>
    </xf>
    <xf numFmtId="21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3" fillId="36" borderId="15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/>
    </xf>
    <xf numFmtId="43" fontId="56" fillId="0" borderId="0" xfId="63" applyFont="1" applyAlignment="1">
      <alignment/>
    </xf>
    <xf numFmtId="43" fontId="4" fillId="43" borderId="15" xfId="63" applyFont="1" applyFill="1" applyBorder="1" applyAlignment="1">
      <alignment horizontal="center" vertical="center" wrapText="1"/>
    </xf>
    <xf numFmtId="43" fontId="3" fillId="0" borderId="15" xfId="63" applyFont="1" applyBorder="1" applyAlignment="1">
      <alignment horizontal="center"/>
    </xf>
    <xf numFmtId="43" fontId="3" fillId="0" borderId="15" xfId="63" applyFont="1" applyFill="1" applyBorder="1" applyAlignment="1">
      <alignment horizontal="center"/>
    </xf>
    <xf numFmtId="43" fontId="3" fillId="0" borderId="15" xfId="63" applyFont="1" applyBorder="1" applyAlignment="1">
      <alignment horizontal="center" wrapText="1"/>
    </xf>
    <xf numFmtId="43" fontId="4" fillId="13" borderId="15" xfId="63" applyFont="1" applyFill="1" applyBorder="1" applyAlignment="1">
      <alignment horizontal="center" vertical="center"/>
    </xf>
    <xf numFmtId="43" fontId="3" fillId="7" borderId="15" xfId="63" applyFont="1" applyFill="1" applyBorder="1" applyAlignment="1">
      <alignment horizontal="center"/>
    </xf>
    <xf numFmtId="43" fontId="3" fillId="36" borderId="15" xfId="63" applyFont="1" applyFill="1" applyBorder="1" applyAlignment="1">
      <alignment horizontal="center"/>
    </xf>
    <xf numFmtId="43" fontId="3" fillId="0" borderId="15" xfId="63" applyFont="1" applyBorder="1" applyAlignment="1">
      <alignment horizontal="center" vertical="center"/>
    </xf>
    <xf numFmtId="43" fontId="4" fillId="13" borderId="15" xfId="63" applyFont="1" applyFill="1" applyBorder="1" applyAlignment="1">
      <alignment horizontal="center"/>
    </xf>
    <xf numFmtId="43" fontId="4" fillId="4" borderId="15" xfId="63" applyFont="1" applyFill="1" applyBorder="1" applyAlignment="1">
      <alignment horizontal="center" vertical="center" wrapText="1"/>
    </xf>
    <xf numFmtId="43" fontId="4" fillId="51" borderId="15" xfId="63" applyFont="1" applyFill="1" applyBorder="1" applyAlignment="1">
      <alignment horizontal="center" vertical="center" wrapText="1"/>
    </xf>
    <xf numFmtId="43" fontId="3" fillId="0" borderId="15" xfId="63" applyFont="1" applyFill="1" applyBorder="1" applyAlignment="1">
      <alignment horizontal="center" vertical="center" wrapText="1"/>
    </xf>
    <xf numFmtId="43" fontId="4" fillId="0" borderId="0" xfId="63" applyFont="1" applyFill="1" applyBorder="1" applyAlignment="1">
      <alignment vertical="center"/>
    </xf>
    <xf numFmtId="43" fontId="4" fillId="0" borderId="0" xfId="63" applyFont="1" applyFill="1" applyBorder="1" applyAlignment="1">
      <alignment horizontal="center" vertical="center" wrapText="1"/>
    </xf>
    <xf numFmtId="43" fontId="0" fillId="0" borderId="0" xfId="63" applyFont="1" applyAlignment="1">
      <alignment/>
    </xf>
    <xf numFmtId="43" fontId="109" fillId="0" borderId="16" xfId="63" applyFont="1" applyBorder="1" applyAlignment="1">
      <alignment horizontal="center"/>
    </xf>
    <xf numFmtId="43" fontId="109" fillId="0" borderId="15" xfId="63" applyFont="1" applyFill="1" applyBorder="1" applyAlignment="1">
      <alignment horizontal="center" vertical="center" wrapText="1"/>
    </xf>
    <xf numFmtId="43" fontId="3" fillId="0" borderId="15" xfId="63" applyFont="1" applyFill="1" applyBorder="1" applyAlignment="1">
      <alignment horizontal="center" vertical="center"/>
    </xf>
    <xf numFmtId="43" fontId="109" fillId="0" borderId="15" xfId="63" applyFont="1" applyBorder="1" applyAlignment="1">
      <alignment horizontal="center" vertical="center"/>
    </xf>
    <xf numFmtId="43" fontId="109" fillId="0" borderId="15" xfId="63" applyFont="1" applyBorder="1" applyAlignment="1">
      <alignment horizontal="center"/>
    </xf>
    <xf numFmtId="43" fontId="13" fillId="0" borderId="15" xfId="63" applyFont="1" applyBorder="1" applyAlignment="1">
      <alignment horizontal="center" vertical="center"/>
    </xf>
    <xf numFmtId="43" fontId="13" fillId="0" borderId="16" xfId="63" applyFont="1" applyBorder="1" applyAlignment="1">
      <alignment horizontal="center"/>
    </xf>
    <xf numFmtId="43" fontId="3" fillId="7" borderId="15" xfId="63" applyFont="1" applyFill="1" applyBorder="1" applyAlignment="1">
      <alignment horizontal="center" vertical="center"/>
    </xf>
    <xf numFmtId="43" fontId="13" fillId="0" borderId="0" xfId="63" applyFont="1" applyFill="1" applyBorder="1" applyAlignment="1">
      <alignment/>
    </xf>
    <xf numFmtId="43" fontId="56" fillId="0" borderId="0" xfId="63" applyFont="1" applyFill="1" applyBorder="1" applyAlignment="1">
      <alignment/>
    </xf>
    <xf numFmtId="43" fontId="13" fillId="0" borderId="0" xfId="63" applyFont="1" applyFill="1" applyBorder="1" applyAlignment="1">
      <alignment horizontal="center"/>
    </xf>
    <xf numFmtId="43" fontId="4" fillId="43" borderId="15" xfId="63" applyFont="1" applyFill="1" applyBorder="1" applyAlignment="1">
      <alignment horizontal="center" vertical="center"/>
    </xf>
    <xf numFmtId="43" fontId="3" fillId="0" borderId="15" xfId="63" applyFont="1" applyFill="1" applyBorder="1" applyAlignment="1">
      <alignment wrapText="1"/>
    </xf>
    <xf numFmtId="43" fontId="3" fillId="0" borderId="15" xfId="63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13" borderId="15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4" fillId="4" borderId="15" xfId="0" applyFont="1" applyFill="1" applyBorder="1" applyAlignment="1">
      <alignment vertical="center"/>
    </xf>
    <xf numFmtId="0" fontId="4" fillId="51" borderId="15" xfId="0" applyFont="1" applyFill="1" applyBorder="1" applyAlignment="1">
      <alignment vertical="center"/>
    </xf>
    <xf numFmtId="0" fontId="4" fillId="51" borderId="20" xfId="0" applyFont="1" applyFill="1" applyBorder="1" applyAlignment="1">
      <alignment horizontal="center" vertical="center" wrapText="1"/>
    </xf>
    <xf numFmtId="0" fontId="4" fillId="51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left"/>
    </xf>
    <xf numFmtId="0" fontId="91" fillId="33" borderId="17" xfId="0" applyFont="1" applyFill="1" applyBorder="1" applyAlignment="1">
      <alignment horizontal="center" vertical="justify"/>
    </xf>
    <xf numFmtId="0" fontId="91" fillId="33" borderId="18" xfId="0" applyFont="1" applyFill="1" applyBorder="1" applyAlignment="1">
      <alignment horizontal="center" vertical="justify"/>
    </xf>
    <xf numFmtId="0" fontId="91" fillId="33" borderId="19" xfId="0" applyFont="1" applyFill="1" applyBorder="1" applyAlignment="1">
      <alignment horizontal="center" vertical="justify"/>
    </xf>
    <xf numFmtId="0" fontId="44" fillId="33" borderId="17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110" fillId="9" borderId="0" xfId="0" applyFont="1" applyFill="1" applyAlignment="1">
      <alignment horizontal="center"/>
    </xf>
    <xf numFmtId="0" fontId="58" fillId="9" borderId="17" xfId="0" applyFont="1" applyFill="1" applyBorder="1" applyAlignment="1">
      <alignment horizontal="center" vertical="center"/>
    </xf>
    <xf numFmtId="0" fontId="58" fillId="9" borderId="18" xfId="0" applyFont="1" applyFill="1" applyBorder="1" applyAlignment="1">
      <alignment horizontal="center" vertical="center"/>
    </xf>
    <xf numFmtId="0" fontId="58" fillId="9" borderId="19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0" fillId="9" borderId="19" xfId="0" applyFont="1" applyFill="1" applyBorder="1" applyAlignment="1">
      <alignment horizontal="center"/>
    </xf>
    <xf numFmtId="0" fontId="58" fillId="10" borderId="17" xfId="0" applyFont="1" applyFill="1" applyBorder="1" applyAlignment="1">
      <alignment horizontal="center" vertical="center"/>
    </xf>
    <xf numFmtId="0" fontId="58" fillId="10" borderId="18" xfId="0" applyFont="1" applyFill="1" applyBorder="1" applyAlignment="1">
      <alignment horizontal="center" vertical="center"/>
    </xf>
    <xf numFmtId="0" fontId="58" fillId="10" borderId="19" xfId="0" applyFont="1" applyFill="1" applyBorder="1" applyAlignment="1">
      <alignment horizontal="center" vertical="center"/>
    </xf>
    <xf numFmtId="0" fontId="108" fillId="10" borderId="17" xfId="0" applyFont="1" applyFill="1" applyBorder="1" applyAlignment="1">
      <alignment horizontal="center" vertical="center"/>
    </xf>
    <xf numFmtId="0" fontId="108" fillId="10" borderId="18" xfId="0" applyFont="1" applyFill="1" applyBorder="1" applyAlignment="1">
      <alignment horizontal="center" vertical="center"/>
    </xf>
    <xf numFmtId="0" fontId="108" fillId="10" borderId="19" xfId="0" applyFont="1" applyFill="1" applyBorder="1" applyAlignment="1">
      <alignment horizontal="center" vertical="center"/>
    </xf>
    <xf numFmtId="0" fontId="4" fillId="51" borderId="21" xfId="0" applyFont="1" applyFill="1" applyBorder="1" applyAlignment="1">
      <alignment horizontal="center" vertical="center" wrapText="1"/>
    </xf>
    <xf numFmtId="0" fontId="4" fillId="51" borderId="22" xfId="0" applyFont="1" applyFill="1" applyBorder="1" applyAlignment="1">
      <alignment horizontal="center" vertical="center" wrapText="1"/>
    </xf>
    <xf numFmtId="0" fontId="4" fillId="51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62" fillId="52" borderId="17" xfId="0" applyFont="1" applyFill="1" applyBorder="1" applyAlignment="1">
      <alignment horizontal="center"/>
    </xf>
    <xf numFmtId="0" fontId="62" fillId="52" borderId="18" xfId="0" applyFont="1" applyFill="1" applyBorder="1" applyAlignment="1">
      <alignment horizontal="center"/>
    </xf>
    <xf numFmtId="0" fontId="62" fillId="52" borderId="19" xfId="0" applyFont="1" applyFill="1" applyBorder="1" applyAlignment="1">
      <alignment horizontal="center"/>
    </xf>
    <xf numFmtId="0" fontId="44" fillId="52" borderId="17" xfId="0" applyFont="1" applyFill="1" applyBorder="1" applyAlignment="1">
      <alignment horizontal="center" vertical="center" wrapText="1"/>
    </xf>
    <xf numFmtId="0" fontId="44" fillId="52" borderId="18" xfId="0" applyFont="1" applyFill="1" applyBorder="1" applyAlignment="1">
      <alignment horizontal="center" vertical="center" wrapText="1"/>
    </xf>
    <xf numFmtId="0" fontId="44" fillId="52" borderId="19" xfId="0" applyFont="1" applyFill="1" applyBorder="1" applyAlignment="1">
      <alignment horizontal="center" vertical="center" wrapText="1"/>
    </xf>
    <xf numFmtId="0" fontId="44" fillId="52" borderId="17" xfId="0" applyFont="1" applyFill="1" applyBorder="1" applyAlignment="1">
      <alignment horizontal="center"/>
    </xf>
    <xf numFmtId="0" fontId="44" fillId="52" borderId="18" xfId="0" applyFont="1" applyFill="1" applyBorder="1" applyAlignment="1">
      <alignment horizontal="center"/>
    </xf>
    <xf numFmtId="0" fontId="44" fillId="52" borderId="19" xfId="0" applyFont="1" applyFill="1" applyBorder="1" applyAlignment="1">
      <alignment horizontal="center"/>
    </xf>
    <xf numFmtId="0" fontId="44" fillId="52" borderId="17" xfId="0" applyFont="1" applyFill="1" applyBorder="1" applyAlignment="1">
      <alignment horizontal="center" vertical="center"/>
    </xf>
    <xf numFmtId="0" fontId="44" fillId="52" borderId="18" xfId="0" applyFont="1" applyFill="1" applyBorder="1" applyAlignment="1">
      <alignment horizontal="center" vertical="center"/>
    </xf>
    <xf numFmtId="0" fontId="44" fillId="52" borderId="19" xfId="0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left" vertical="center"/>
    </xf>
    <xf numFmtId="0" fontId="4" fillId="13" borderId="25" xfId="0" applyFont="1" applyFill="1" applyBorder="1" applyAlignment="1">
      <alignment horizontal="left" vertical="center"/>
    </xf>
    <xf numFmtId="0" fontId="4" fillId="13" borderId="26" xfId="0" applyFont="1" applyFill="1" applyBorder="1" applyAlignment="1">
      <alignment horizontal="left" vertical="center"/>
    </xf>
    <xf numFmtId="0" fontId="4" fillId="51" borderId="24" xfId="0" applyFont="1" applyFill="1" applyBorder="1" applyAlignment="1">
      <alignment horizontal="center" vertical="center" wrapText="1"/>
    </xf>
    <xf numFmtId="0" fontId="4" fillId="51" borderId="25" xfId="0" applyFont="1" applyFill="1" applyBorder="1" applyAlignment="1">
      <alignment horizontal="center" vertical="center" wrapText="1"/>
    </xf>
    <xf numFmtId="0" fontId="4" fillId="51" borderId="26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left"/>
    </xf>
    <xf numFmtId="0" fontId="4" fillId="13" borderId="25" xfId="0" applyFont="1" applyFill="1" applyBorder="1" applyAlignment="1">
      <alignment horizontal="left"/>
    </xf>
    <xf numFmtId="0" fontId="4" fillId="13" borderId="26" xfId="0" applyFont="1" applyFill="1" applyBorder="1" applyAlignment="1">
      <alignment horizontal="left"/>
    </xf>
    <xf numFmtId="0" fontId="110" fillId="15" borderId="17" xfId="0" applyFont="1" applyFill="1" applyBorder="1" applyAlignment="1">
      <alignment horizontal="left" vertical="justify"/>
    </xf>
    <xf numFmtId="0" fontId="110" fillId="15" borderId="18" xfId="0" applyFont="1" applyFill="1" applyBorder="1" applyAlignment="1">
      <alignment horizontal="left" vertical="justify"/>
    </xf>
    <xf numFmtId="0" fontId="110" fillId="15" borderId="19" xfId="0" applyFont="1" applyFill="1" applyBorder="1" applyAlignment="1">
      <alignment horizontal="left" vertical="justify"/>
    </xf>
    <xf numFmtId="2" fontId="106" fillId="0" borderId="0" xfId="0" applyNumberFormat="1" applyFont="1" applyAlignment="1">
      <alignment horizontal="center"/>
    </xf>
    <xf numFmtId="0" fontId="91" fillId="7" borderId="11" xfId="0" applyFont="1" applyFill="1" applyBorder="1" applyAlignment="1">
      <alignment horizontal="center" vertical="center" wrapText="1"/>
    </xf>
    <xf numFmtId="0" fontId="91" fillId="7" borderId="27" xfId="0" applyFont="1" applyFill="1" applyBorder="1" applyAlignment="1">
      <alignment horizontal="center" vertical="center" wrapText="1"/>
    </xf>
    <xf numFmtId="4" fontId="99" fillId="36" borderId="10" xfId="63" applyNumberFormat="1" applyFont="1" applyFill="1" applyBorder="1" applyAlignment="1" applyProtection="1">
      <alignment horizontal="center" wrapText="1"/>
      <protection/>
    </xf>
    <xf numFmtId="0" fontId="5" fillId="19" borderId="10" xfId="0" applyFont="1" applyFill="1" applyBorder="1" applyAlignment="1">
      <alignment horizontal="center" vertical="center" wrapText="1"/>
    </xf>
    <xf numFmtId="0" fontId="91" fillId="7" borderId="28" xfId="0" applyFont="1" applyFill="1" applyBorder="1" applyAlignment="1">
      <alignment horizontal="center" vertical="center" wrapText="1"/>
    </xf>
    <xf numFmtId="0" fontId="91" fillId="53" borderId="10" xfId="0" applyFont="1" applyFill="1" applyBorder="1" applyAlignment="1">
      <alignment horizontal="left" vertical="center" wrapText="1"/>
    </xf>
    <xf numFmtId="0" fontId="5" fillId="54" borderId="10" xfId="0" applyFont="1" applyFill="1" applyBorder="1" applyAlignment="1">
      <alignment horizontal="center" vertical="center" wrapText="1"/>
    </xf>
    <xf numFmtId="4" fontId="99" fillId="0" borderId="10" xfId="63" applyNumberFormat="1" applyFont="1" applyFill="1" applyBorder="1" applyAlignment="1" applyProtection="1">
      <alignment horizontal="center" wrapText="1"/>
      <protection/>
    </xf>
    <xf numFmtId="4" fontId="91" fillId="0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39" borderId="10" xfId="0" applyFont="1" applyFill="1" applyBorder="1" applyAlignment="1">
      <alignment horizontal="left"/>
    </xf>
    <xf numFmtId="0" fontId="5" fillId="47" borderId="10" xfId="0" applyFont="1" applyFill="1" applyBorder="1" applyAlignment="1">
      <alignment horizontal="center" vertical="center" wrapText="1"/>
    </xf>
    <xf numFmtId="0" fontId="5" fillId="49" borderId="11" xfId="0" applyFont="1" applyFill="1" applyBorder="1" applyAlignment="1">
      <alignment horizontal="center" vertical="center" wrapText="1"/>
    </xf>
    <xf numFmtId="0" fontId="5" fillId="49" borderId="27" xfId="0" applyFont="1" applyFill="1" applyBorder="1" applyAlignment="1">
      <alignment horizontal="center" vertical="center" wrapText="1"/>
    </xf>
    <xf numFmtId="0" fontId="5" fillId="49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5" fillId="37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horizontal="left"/>
    </xf>
    <xf numFmtId="0" fontId="5" fillId="55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4" fontId="5" fillId="33" borderId="10" xfId="63" applyNumberFormat="1" applyFont="1" applyFill="1" applyBorder="1" applyAlignment="1" applyProtection="1">
      <alignment horizontal="center" vertical="center" wrapText="1"/>
      <protection/>
    </xf>
    <xf numFmtId="4" fontId="5" fillId="45" borderId="10" xfId="63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285750</xdr:rowOff>
    </xdr:from>
    <xdr:to>
      <xdr:col>8</xdr:col>
      <xdr:colOff>495300</xdr:colOff>
      <xdr:row>6</xdr:row>
      <xdr:rowOff>19050</xdr:rowOff>
    </xdr:to>
    <xdr:pic>
      <xdr:nvPicPr>
        <xdr:cNvPr id="1" name="Imagem 4" descr="C:\Users\denise.galvao\Desktop\SEINF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285750"/>
          <a:ext cx="3829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4"/>
  <sheetViews>
    <sheetView zoomScalePageLayoutView="0" workbookViewId="0" topLeftCell="A2">
      <pane xSplit="1" ySplit="1" topLeftCell="G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A4" sqref="A4"/>
    </sheetView>
  </sheetViews>
  <sheetFormatPr defaultColWidth="9.140625" defaultRowHeight="15"/>
  <cols>
    <col min="1" max="1" width="37.00390625" style="0" customWidth="1"/>
    <col min="6" max="6" width="10.140625" style="0" bestFit="1" customWidth="1"/>
    <col min="15" max="15" width="10.140625" style="0" bestFit="1" customWidth="1"/>
  </cols>
  <sheetData>
    <row r="2" spans="1:29" ht="15">
      <c r="A2" s="2"/>
      <c r="B2" s="36" t="s">
        <v>66</v>
      </c>
      <c r="C2" s="36" t="s">
        <v>67</v>
      </c>
      <c r="D2" s="36" t="s">
        <v>68</v>
      </c>
      <c r="E2" s="36" t="s">
        <v>69</v>
      </c>
      <c r="F2" s="36" t="s">
        <v>70</v>
      </c>
      <c r="G2" s="36" t="s">
        <v>71</v>
      </c>
      <c r="H2" s="36" t="s">
        <v>72</v>
      </c>
      <c r="I2" s="36" t="s">
        <v>73</v>
      </c>
      <c r="J2" s="36" t="s">
        <v>74</v>
      </c>
      <c r="K2" s="36" t="s">
        <v>75</v>
      </c>
      <c r="L2" s="36" t="s">
        <v>76</v>
      </c>
      <c r="M2" s="36" t="s">
        <v>77</v>
      </c>
      <c r="N2" s="36" t="s">
        <v>78</v>
      </c>
      <c r="O2" s="34" t="s">
        <v>66</v>
      </c>
      <c r="P2" s="34" t="s">
        <v>67</v>
      </c>
      <c r="Q2" s="34" t="s">
        <v>68</v>
      </c>
      <c r="R2" s="34" t="s">
        <v>69</v>
      </c>
      <c r="S2" s="34" t="s">
        <v>70</v>
      </c>
      <c r="T2" s="35" t="s">
        <v>66</v>
      </c>
      <c r="U2" s="35" t="s">
        <v>67</v>
      </c>
      <c r="V2" s="35" t="s">
        <v>68</v>
      </c>
      <c r="W2" s="35" t="s">
        <v>69</v>
      </c>
      <c r="X2" s="35" t="s">
        <v>70</v>
      </c>
      <c r="Y2" s="35" t="s">
        <v>71</v>
      </c>
      <c r="Z2" s="35" t="s">
        <v>72</v>
      </c>
      <c r="AA2" s="35" t="s">
        <v>73</v>
      </c>
      <c r="AB2" s="3" t="s">
        <v>66</v>
      </c>
      <c r="AC2" s="4" t="s">
        <v>7</v>
      </c>
    </row>
    <row r="3" spans="1:29" ht="15">
      <c r="A3" s="8" t="s">
        <v>79</v>
      </c>
      <c r="B3" s="6"/>
      <c r="C3" s="5"/>
      <c r="D3" s="5"/>
      <c r="E3" s="5"/>
      <c r="F3" s="5"/>
      <c r="G3" s="6"/>
      <c r="H3" s="5"/>
      <c r="I3" s="9"/>
      <c r="J3" s="6"/>
      <c r="K3" s="10"/>
      <c r="L3" s="6"/>
      <c r="M3" s="6"/>
      <c r="N3" s="6"/>
      <c r="O3" s="11"/>
      <c r="P3" s="11"/>
      <c r="Q3" s="11"/>
      <c r="R3" s="12"/>
      <c r="S3" s="12"/>
      <c r="T3" s="9"/>
      <c r="U3" s="6"/>
      <c r="V3" s="6"/>
      <c r="W3" s="6"/>
      <c r="X3" s="2"/>
      <c r="Y3" s="6"/>
      <c r="Z3" s="6"/>
      <c r="AA3" s="5"/>
      <c r="AB3" s="5"/>
      <c r="AC3" s="13">
        <f>SUM(Y3:AB3)</f>
        <v>0</v>
      </c>
    </row>
    <row r="4" spans="1:29" ht="15">
      <c r="A4" s="8" t="s">
        <v>80</v>
      </c>
      <c r="B4" s="14"/>
      <c r="C4" s="15">
        <v>12</v>
      </c>
      <c r="D4" s="15"/>
      <c r="E4" s="15"/>
      <c r="F4" s="15"/>
      <c r="G4" s="14"/>
      <c r="H4" s="15"/>
      <c r="I4" s="14">
        <v>42</v>
      </c>
      <c r="J4" s="14">
        <v>36</v>
      </c>
      <c r="K4" s="32">
        <v>8</v>
      </c>
      <c r="L4" s="14">
        <v>16</v>
      </c>
      <c r="M4" s="14">
        <v>8</v>
      </c>
      <c r="N4" s="14"/>
      <c r="O4" s="16">
        <v>24</v>
      </c>
      <c r="P4" s="16">
        <v>10</v>
      </c>
      <c r="Q4" s="16"/>
      <c r="R4" s="16"/>
      <c r="S4" s="16"/>
      <c r="T4" s="14"/>
      <c r="U4" s="14"/>
      <c r="V4" s="9"/>
      <c r="W4" s="6"/>
      <c r="X4" s="5"/>
      <c r="Y4" s="2"/>
      <c r="Z4" s="2"/>
      <c r="AA4" s="2"/>
      <c r="AB4" s="5"/>
      <c r="AC4" s="7">
        <f aca="true" t="shared" si="0" ref="AC4:AC21">SUM(B4:AB4)</f>
        <v>156</v>
      </c>
    </row>
    <row r="5" spans="1:29" ht="15">
      <c r="A5" s="8" t="s">
        <v>81</v>
      </c>
      <c r="B5" s="14"/>
      <c r="C5" s="15"/>
      <c r="D5" s="15"/>
      <c r="E5" s="15"/>
      <c r="F5" s="15"/>
      <c r="G5" s="14">
        <v>16</v>
      </c>
      <c r="H5" s="14">
        <v>18</v>
      </c>
      <c r="I5" s="14"/>
      <c r="J5" s="14"/>
      <c r="K5" s="14">
        <v>16</v>
      </c>
      <c r="L5" s="14"/>
      <c r="M5" s="14">
        <v>20</v>
      </c>
      <c r="N5" s="14"/>
      <c r="O5" s="16">
        <v>4</v>
      </c>
      <c r="P5" s="16"/>
      <c r="Q5" s="16"/>
      <c r="R5" s="16"/>
      <c r="S5" s="16"/>
      <c r="T5" s="14"/>
      <c r="U5" s="14"/>
      <c r="V5" s="14"/>
      <c r="W5" s="14"/>
      <c r="X5" s="14"/>
      <c r="Y5" s="14"/>
      <c r="Z5" s="14"/>
      <c r="AA5" s="2"/>
      <c r="AB5" s="5"/>
      <c r="AC5" s="7">
        <f t="shared" si="0"/>
        <v>74</v>
      </c>
    </row>
    <row r="6" spans="1:29" ht="15">
      <c r="A6" s="8" t="s">
        <v>82</v>
      </c>
      <c r="B6" s="17"/>
      <c r="C6" s="18">
        <v>12</v>
      </c>
      <c r="D6" s="18">
        <v>33.5</v>
      </c>
      <c r="E6" s="18">
        <v>19</v>
      </c>
      <c r="F6" s="18">
        <v>39.5</v>
      </c>
      <c r="G6" s="18">
        <v>8.5</v>
      </c>
      <c r="H6" s="18"/>
      <c r="I6" s="18">
        <v>32.5</v>
      </c>
      <c r="J6" s="18">
        <v>17</v>
      </c>
      <c r="K6" s="18">
        <v>8.5</v>
      </c>
      <c r="L6" s="18">
        <v>17</v>
      </c>
      <c r="M6" s="18">
        <v>53.5</v>
      </c>
      <c r="N6" s="18"/>
      <c r="O6" s="19">
        <v>27</v>
      </c>
      <c r="P6" s="19">
        <v>8.5</v>
      </c>
      <c r="Q6" s="19"/>
      <c r="R6" s="19"/>
      <c r="S6" s="19"/>
      <c r="T6" s="18"/>
      <c r="U6" s="18"/>
      <c r="V6" s="18"/>
      <c r="W6" s="18"/>
      <c r="X6" s="18"/>
      <c r="Y6" s="18"/>
      <c r="Z6" s="18"/>
      <c r="AA6" s="2"/>
      <c r="AB6" s="5"/>
      <c r="AC6" s="20">
        <f t="shared" si="0"/>
        <v>276.5</v>
      </c>
    </row>
    <row r="7" spans="1:29" ht="15">
      <c r="A7" s="8" t="s">
        <v>34</v>
      </c>
      <c r="B7" s="17"/>
      <c r="C7" s="18">
        <v>18</v>
      </c>
      <c r="D7" s="18"/>
      <c r="E7" s="18"/>
      <c r="F7" s="18">
        <v>60.8</v>
      </c>
      <c r="G7" s="17">
        <v>30</v>
      </c>
      <c r="H7" s="17">
        <v>31.5</v>
      </c>
      <c r="I7" s="17">
        <v>9</v>
      </c>
      <c r="J7" s="17"/>
      <c r="K7" s="17"/>
      <c r="L7" s="17"/>
      <c r="M7" s="17"/>
      <c r="N7" s="17"/>
      <c r="O7" s="21">
        <v>66</v>
      </c>
      <c r="P7" s="21"/>
      <c r="Q7" s="21"/>
      <c r="R7" s="22"/>
      <c r="S7" s="22"/>
      <c r="T7" s="17"/>
      <c r="U7" s="17"/>
      <c r="V7" s="17"/>
      <c r="W7" s="17"/>
      <c r="X7" s="17"/>
      <c r="Y7" s="17"/>
      <c r="Z7" s="17"/>
      <c r="AA7" s="2"/>
      <c r="AB7" s="5"/>
      <c r="AC7" s="20">
        <f t="shared" si="0"/>
        <v>215.3</v>
      </c>
    </row>
    <row r="8" spans="1:29" ht="15">
      <c r="A8" s="8" t="s">
        <v>35</v>
      </c>
      <c r="B8" s="17"/>
      <c r="C8" s="18">
        <v>980</v>
      </c>
      <c r="D8" s="18"/>
      <c r="E8" s="18">
        <v>426.5</v>
      </c>
      <c r="F8" s="18">
        <v>1192</v>
      </c>
      <c r="G8" s="17">
        <v>89.1</v>
      </c>
      <c r="H8" s="17"/>
      <c r="I8" s="17">
        <v>456.1</v>
      </c>
      <c r="J8" s="17">
        <v>321.4</v>
      </c>
      <c r="K8" s="17">
        <v>183.4</v>
      </c>
      <c r="L8" s="17">
        <v>160.7</v>
      </c>
      <c r="M8" s="17">
        <v>42</v>
      </c>
      <c r="N8" s="17">
        <v>35</v>
      </c>
      <c r="O8" s="21">
        <v>1185</v>
      </c>
      <c r="P8" s="21">
        <v>36.8</v>
      </c>
      <c r="Q8" s="21"/>
      <c r="R8" s="21"/>
      <c r="S8" s="21"/>
      <c r="T8" s="17"/>
      <c r="U8" s="17"/>
      <c r="V8" s="17"/>
      <c r="W8" s="17"/>
      <c r="X8" s="17"/>
      <c r="Y8" s="17"/>
      <c r="Z8" s="17"/>
      <c r="AA8" s="2"/>
      <c r="AB8" s="5"/>
      <c r="AC8" s="20">
        <f t="shared" si="0"/>
        <v>5108</v>
      </c>
    </row>
    <row r="9" spans="1:29" ht="15">
      <c r="A9" s="8" t="s">
        <v>93</v>
      </c>
      <c r="B9" s="17"/>
      <c r="C9" s="18"/>
      <c r="D9" s="18"/>
      <c r="E9" s="18"/>
      <c r="F9" s="18">
        <v>2627</v>
      </c>
      <c r="G9" s="17">
        <v>186</v>
      </c>
      <c r="H9" s="17">
        <v>219</v>
      </c>
      <c r="I9" s="17"/>
      <c r="J9" s="17"/>
      <c r="K9" s="17"/>
      <c r="L9" s="17"/>
      <c r="M9" s="17"/>
      <c r="N9" s="17"/>
      <c r="O9" s="21"/>
      <c r="P9" s="21"/>
      <c r="Q9" s="21"/>
      <c r="R9" s="21"/>
      <c r="S9" s="21"/>
      <c r="T9" s="17"/>
      <c r="U9" s="17"/>
      <c r="V9" s="17"/>
      <c r="W9" s="17"/>
      <c r="X9" s="17"/>
      <c r="Y9" s="17"/>
      <c r="Z9" s="17"/>
      <c r="AA9" s="2"/>
      <c r="AB9" s="5"/>
      <c r="AC9" s="20">
        <f t="shared" si="0"/>
        <v>3032</v>
      </c>
    </row>
    <row r="10" spans="1:29" ht="15">
      <c r="A10" s="8" t="s">
        <v>83</v>
      </c>
      <c r="B10" s="17"/>
      <c r="C10" s="18"/>
      <c r="D10" s="18"/>
      <c r="E10" s="18"/>
      <c r="F10" s="18">
        <v>280</v>
      </c>
      <c r="G10" s="17"/>
      <c r="H10" s="17"/>
      <c r="I10" s="17"/>
      <c r="J10" s="17"/>
      <c r="K10" s="17"/>
      <c r="L10" s="17"/>
      <c r="M10" s="17"/>
      <c r="N10" s="17"/>
      <c r="O10" s="21">
        <v>360</v>
      </c>
      <c r="P10" s="21"/>
      <c r="Q10" s="21"/>
      <c r="R10" s="21"/>
      <c r="S10" s="21"/>
      <c r="T10" s="17"/>
      <c r="U10" s="17"/>
      <c r="V10" s="17"/>
      <c r="W10" s="17"/>
      <c r="X10" s="17"/>
      <c r="Y10" s="17"/>
      <c r="Z10" s="17"/>
      <c r="AA10" s="2"/>
      <c r="AB10" s="5"/>
      <c r="AC10" s="20">
        <f t="shared" si="0"/>
        <v>640</v>
      </c>
    </row>
    <row r="11" spans="1:29" ht="15">
      <c r="A11" s="8" t="s">
        <v>84</v>
      </c>
      <c r="B11" s="17"/>
      <c r="C11" s="18">
        <v>840</v>
      </c>
      <c r="D11" s="18"/>
      <c r="E11" s="18">
        <v>840</v>
      </c>
      <c r="F11" s="18"/>
      <c r="G11" s="17"/>
      <c r="H11" s="17">
        <v>720</v>
      </c>
      <c r="I11" s="17"/>
      <c r="J11" s="17"/>
      <c r="K11" s="17">
        <v>480</v>
      </c>
      <c r="L11" s="17">
        <v>530</v>
      </c>
      <c r="M11" s="17">
        <v>310</v>
      </c>
      <c r="N11" s="17">
        <v>168</v>
      </c>
      <c r="O11" s="21">
        <v>600</v>
      </c>
      <c r="P11" s="21"/>
      <c r="Q11" s="21"/>
      <c r="R11" s="21"/>
      <c r="S11" s="21"/>
      <c r="T11" s="17"/>
      <c r="U11" s="17"/>
      <c r="V11" s="17"/>
      <c r="W11" s="17"/>
      <c r="X11" s="17"/>
      <c r="Y11" s="17"/>
      <c r="Z11" s="17"/>
      <c r="AA11" s="2"/>
      <c r="AB11" s="5"/>
      <c r="AC11" s="20">
        <f t="shared" si="0"/>
        <v>4488</v>
      </c>
    </row>
    <row r="12" spans="1:29" ht="15">
      <c r="A12" s="8" t="s">
        <v>85</v>
      </c>
      <c r="B12" s="17"/>
      <c r="C12" s="18">
        <v>310</v>
      </c>
      <c r="D12" s="18"/>
      <c r="E12" s="18">
        <v>520</v>
      </c>
      <c r="F12" s="18">
        <v>360</v>
      </c>
      <c r="G12" s="17">
        <v>180</v>
      </c>
      <c r="H12" s="17"/>
      <c r="I12" s="17"/>
      <c r="J12" s="17"/>
      <c r="K12" s="17"/>
      <c r="L12" s="17">
        <v>180</v>
      </c>
      <c r="M12" s="17"/>
      <c r="N12" s="17"/>
      <c r="O12" s="21">
        <v>780</v>
      </c>
      <c r="P12" s="21"/>
      <c r="Q12" s="21"/>
      <c r="R12" s="21"/>
      <c r="S12" s="21"/>
      <c r="T12" s="17"/>
      <c r="U12" s="17"/>
      <c r="V12" s="17"/>
      <c r="W12" s="17"/>
      <c r="X12" s="17"/>
      <c r="Y12" s="17"/>
      <c r="Z12" s="17"/>
      <c r="AA12" s="2"/>
      <c r="AB12" s="5"/>
      <c r="AC12" s="20">
        <f t="shared" si="0"/>
        <v>2330</v>
      </c>
    </row>
    <row r="13" spans="1:29" ht="15">
      <c r="A13" s="8" t="s">
        <v>91</v>
      </c>
      <c r="B13" s="17"/>
      <c r="C13" s="18">
        <v>180</v>
      </c>
      <c r="D13" s="18"/>
      <c r="E13" s="18">
        <v>660</v>
      </c>
      <c r="F13" s="18">
        <v>3000</v>
      </c>
      <c r="G13" s="17"/>
      <c r="H13" s="17">
        <v>990</v>
      </c>
      <c r="I13" s="17"/>
      <c r="J13" s="17"/>
      <c r="K13" s="17">
        <v>1080</v>
      </c>
      <c r="L13" s="17">
        <v>360</v>
      </c>
      <c r="M13" s="17">
        <v>420</v>
      </c>
      <c r="N13" s="17"/>
      <c r="O13" s="21">
        <v>1080</v>
      </c>
      <c r="P13" s="21"/>
      <c r="Q13" s="21"/>
      <c r="R13" s="21"/>
      <c r="S13" s="21"/>
      <c r="T13" s="17"/>
      <c r="U13" s="17"/>
      <c r="V13" s="17"/>
      <c r="W13" s="17"/>
      <c r="X13" s="17"/>
      <c r="Y13" s="17"/>
      <c r="Z13" s="17"/>
      <c r="AA13" s="2"/>
      <c r="AB13" s="5"/>
      <c r="AC13" s="20">
        <f>SUM(B13:AB13)</f>
        <v>7770</v>
      </c>
    </row>
    <row r="14" spans="1:29" ht="15">
      <c r="A14" s="8" t="s">
        <v>86</v>
      </c>
      <c r="B14" s="17"/>
      <c r="C14" s="18">
        <v>1280</v>
      </c>
      <c r="D14" s="18"/>
      <c r="E14" s="18">
        <v>480</v>
      </c>
      <c r="F14" s="18"/>
      <c r="G14" s="17"/>
      <c r="H14" s="17"/>
      <c r="I14" s="17"/>
      <c r="J14" s="17"/>
      <c r="K14" s="17"/>
      <c r="L14" s="17"/>
      <c r="M14" s="17"/>
      <c r="N14" s="17"/>
      <c r="O14" s="21">
        <v>1680</v>
      </c>
      <c r="P14" s="21"/>
      <c r="Q14" s="21"/>
      <c r="R14" s="21"/>
      <c r="S14" s="21"/>
      <c r="T14" s="17"/>
      <c r="U14" s="17"/>
      <c r="V14" s="17"/>
      <c r="W14" s="17"/>
      <c r="X14" s="17"/>
      <c r="Y14" s="17"/>
      <c r="Z14" s="17"/>
      <c r="AA14" s="2"/>
      <c r="AB14" s="5"/>
      <c r="AC14" s="20">
        <f t="shared" si="0"/>
        <v>3440</v>
      </c>
    </row>
    <row r="15" spans="1:29" ht="15">
      <c r="A15" s="8" t="s">
        <v>87</v>
      </c>
      <c r="B15" s="17"/>
      <c r="C15" s="18"/>
      <c r="D15" s="18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21"/>
      <c r="P15" s="21"/>
      <c r="Q15" s="21"/>
      <c r="R15" s="21"/>
      <c r="S15" s="21"/>
      <c r="T15" s="17"/>
      <c r="U15" s="17"/>
      <c r="V15" s="17"/>
      <c r="W15" s="17"/>
      <c r="X15" s="17"/>
      <c r="Y15" s="17"/>
      <c r="Z15" s="17"/>
      <c r="AA15" s="2"/>
      <c r="AB15" s="5"/>
      <c r="AC15" s="23">
        <f t="shared" si="0"/>
        <v>0</v>
      </c>
    </row>
    <row r="16" spans="1:29" ht="15">
      <c r="A16" s="8" t="s">
        <v>88</v>
      </c>
      <c r="B16" s="24">
        <v>43.6</v>
      </c>
      <c r="C16" s="25">
        <v>647.36</v>
      </c>
      <c r="D16" s="25">
        <v>120.3</v>
      </c>
      <c r="E16" s="25">
        <v>419.35</v>
      </c>
      <c r="F16" s="25">
        <v>4530.26</v>
      </c>
      <c r="G16" s="24">
        <v>540.79</v>
      </c>
      <c r="H16" s="24">
        <v>397.4</v>
      </c>
      <c r="I16" s="24">
        <v>2761</v>
      </c>
      <c r="J16" s="24">
        <v>266.4</v>
      </c>
      <c r="K16" s="24">
        <v>255.6</v>
      </c>
      <c r="L16" s="24">
        <v>898.12</v>
      </c>
      <c r="M16" s="24">
        <v>101.1</v>
      </c>
      <c r="N16" s="24">
        <v>6.38</v>
      </c>
      <c r="O16" s="37">
        <v>2475.99</v>
      </c>
      <c r="P16" s="26">
        <v>511.8</v>
      </c>
      <c r="Q16" s="26"/>
      <c r="R16" s="26"/>
      <c r="S16" s="26"/>
      <c r="T16" s="24"/>
      <c r="U16" s="24"/>
      <c r="V16" s="24"/>
      <c r="W16" s="24"/>
      <c r="X16" s="24"/>
      <c r="Y16" s="24"/>
      <c r="Z16" s="24"/>
      <c r="AA16" s="24"/>
      <c r="AB16" s="27"/>
      <c r="AC16" s="23">
        <f t="shared" si="0"/>
        <v>13975.45</v>
      </c>
    </row>
    <row r="17" spans="1:30" ht="15">
      <c r="A17" s="8" t="s">
        <v>33</v>
      </c>
      <c r="B17" s="17">
        <v>43.6</v>
      </c>
      <c r="C17" s="18">
        <v>617.36</v>
      </c>
      <c r="D17" s="18">
        <v>86.8</v>
      </c>
      <c r="E17" s="18">
        <v>382.85</v>
      </c>
      <c r="F17" s="18">
        <v>1234.96</v>
      </c>
      <c r="G17" s="17">
        <v>127.19</v>
      </c>
      <c r="H17" s="17">
        <v>128.9</v>
      </c>
      <c r="I17" s="17"/>
      <c r="J17" s="17"/>
      <c r="K17" s="17">
        <v>179.7</v>
      </c>
      <c r="L17" s="17">
        <v>770.42</v>
      </c>
      <c r="M17" s="17">
        <v>47.6</v>
      </c>
      <c r="N17" s="17">
        <v>6.38</v>
      </c>
      <c r="O17" s="21">
        <v>1786.51</v>
      </c>
      <c r="P17" s="21">
        <v>6.5</v>
      </c>
      <c r="Q17" s="21"/>
      <c r="R17" s="21"/>
      <c r="S17" s="21"/>
      <c r="T17" s="17"/>
      <c r="U17" s="17"/>
      <c r="V17" s="17"/>
      <c r="W17" s="17"/>
      <c r="X17" s="17"/>
      <c r="Y17" s="17"/>
      <c r="Z17" s="17"/>
      <c r="AA17" s="17"/>
      <c r="AB17" s="5"/>
      <c r="AC17" s="20">
        <f t="shared" si="0"/>
        <v>5418.77</v>
      </c>
      <c r="AD17" s="28"/>
    </row>
    <row r="18" spans="1:30" ht="15">
      <c r="A18" s="8" t="s">
        <v>32</v>
      </c>
      <c r="B18" s="17">
        <v>2.5</v>
      </c>
      <c r="C18" s="18"/>
      <c r="D18" s="18">
        <v>10</v>
      </c>
      <c r="E18" s="18">
        <v>10</v>
      </c>
      <c r="F18" s="18">
        <v>10</v>
      </c>
      <c r="G18" s="17">
        <v>5</v>
      </c>
      <c r="H18" s="17">
        <v>7.5</v>
      </c>
      <c r="I18" s="17">
        <v>7.5</v>
      </c>
      <c r="J18" s="17">
        <v>7.5</v>
      </c>
      <c r="K18" s="17">
        <v>10</v>
      </c>
      <c r="L18" s="17">
        <v>7.5</v>
      </c>
      <c r="M18" s="17">
        <v>5</v>
      </c>
      <c r="N18" s="17">
        <v>6</v>
      </c>
      <c r="O18" s="21">
        <v>15</v>
      </c>
      <c r="P18" s="21">
        <v>5</v>
      </c>
      <c r="Q18" s="21"/>
      <c r="R18" s="21"/>
      <c r="S18" s="21"/>
      <c r="T18" s="17"/>
      <c r="U18" s="17"/>
      <c r="V18" s="17"/>
      <c r="W18" s="17"/>
      <c r="X18" s="17"/>
      <c r="Y18" s="17"/>
      <c r="Z18" s="17"/>
      <c r="AA18" s="17"/>
      <c r="AB18" s="5"/>
      <c r="AC18" s="20">
        <f t="shared" si="0"/>
        <v>108.5</v>
      </c>
      <c r="AD18" s="28"/>
    </row>
    <row r="19" spans="1:29" ht="15">
      <c r="A19" s="8" t="s">
        <v>31</v>
      </c>
      <c r="B19" s="17"/>
      <c r="C19" s="18">
        <v>100</v>
      </c>
      <c r="D19" s="18"/>
      <c r="E19" s="18">
        <v>100</v>
      </c>
      <c r="F19" s="18">
        <v>100</v>
      </c>
      <c r="G19" s="17">
        <v>100</v>
      </c>
      <c r="H19" s="17">
        <v>100</v>
      </c>
      <c r="I19" s="17">
        <v>100</v>
      </c>
      <c r="J19" s="17">
        <v>100</v>
      </c>
      <c r="K19" s="17"/>
      <c r="L19" s="17">
        <v>100</v>
      </c>
      <c r="M19" s="17">
        <v>51</v>
      </c>
      <c r="N19" s="17"/>
      <c r="O19" s="21">
        <v>704</v>
      </c>
      <c r="P19" s="21">
        <v>12.2</v>
      </c>
      <c r="Q19" s="21"/>
      <c r="R19" s="21"/>
      <c r="S19" s="21"/>
      <c r="T19" s="17"/>
      <c r="U19" s="17"/>
      <c r="V19" s="17"/>
      <c r="W19" s="17"/>
      <c r="X19" s="17"/>
      <c r="Y19" s="17"/>
      <c r="Z19" s="17"/>
      <c r="AA19" s="2"/>
      <c r="AB19" s="5"/>
      <c r="AC19" s="20">
        <f t="shared" si="0"/>
        <v>1567.2</v>
      </c>
    </row>
    <row r="20" spans="1:30" ht="15">
      <c r="A20" s="8" t="s">
        <v>89</v>
      </c>
      <c r="B20" s="17">
        <v>1</v>
      </c>
      <c r="C20" s="18">
        <v>78</v>
      </c>
      <c r="D20" s="18">
        <v>30</v>
      </c>
      <c r="E20" s="18"/>
      <c r="F20" s="18">
        <v>14</v>
      </c>
      <c r="G20" s="17">
        <v>0.4</v>
      </c>
      <c r="H20" s="17">
        <v>0.6</v>
      </c>
      <c r="I20" s="17">
        <v>7.9</v>
      </c>
      <c r="J20" s="17">
        <v>6.6</v>
      </c>
      <c r="K20" s="17">
        <v>28.2</v>
      </c>
      <c r="L20" s="17">
        <v>7.7</v>
      </c>
      <c r="M20" s="17"/>
      <c r="N20" s="17">
        <v>41</v>
      </c>
      <c r="O20" s="21">
        <v>100</v>
      </c>
      <c r="P20" s="21">
        <v>100</v>
      </c>
      <c r="Q20" s="21"/>
      <c r="R20" s="21"/>
      <c r="S20" s="21"/>
      <c r="T20" s="17"/>
      <c r="U20" s="17"/>
      <c r="V20" s="17"/>
      <c r="W20" s="17"/>
      <c r="X20" s="17"/>
      <c r="Y20" s="17"/>
      <c r="Z20" s="17"/>
      <c r="AA20" s="17"/>
      <c r="AB20" s="5"/>
      <c r="AC20" s="20">
        <f t="shared" si="0"/>
        <v>415.4</v>
      </c>
      <c r="AD20" s="28"/>
    </row>
    <row r="21" spans="1:29" ht="15">
      <c r="A21" s="8" t="s">
        <v>90</v>
      </c>
      <c r="B21" s="17"/>
      <c r="C21" s="18"/>
      <c r="D21" s="18"/>
      <c r="E21" s="18"/>
      <c r="F21" s="18"/>
      <c r="G21" s="17"/>
      <c r="H21" s="17"/>
      <c r="I21" s="17"/>
      <c r="J21" s="17"/>
      <c r="K21" s="17"/>
      <c r="L21" s="17"/>
      <c r="M21" s="17"/>
      <c r="N21" s="17"/>
      <c r="O21" s="21"/>
      <c r="P21" s="21"/>
      <c r="Q21" s="21"/>
      <c r="R21" s="21"/>
      <c r="S21" s="21"/>
      <c r="T21" s="17"/>
      <c r="U21" s="17"/>
      <c r="V21" s="17"/>
      <c r="W21" s="17"/>
      <c r="X21" s="17"/>
      <c r="Y21" s="17"/>
      <c r="Z21" s="17"/>
      <c r="AA21" s="6"/>
      <c r="AB21" s="5"/>
      <c r="AC21" s="20">
        <f t="shared" si="0"/>
        <v>0</v>
      </c>
    </row>
    <row r="22" spans="2:29" ht="15">
      <c r="B22" s="29"/>
      <c r="C22" s="29"/>
      <c r="D22" s="29"/>
      <c r="E22" s="29"/>
      <c r="F22" s="29"/>
      <c r="G22" s="1"/>
      <c r="H22" s="29"/>
      <c r="I22" s="1"/>
      <c r="J22" s="30"/>
      <c r="K22" s="1"/>
      <c r="L22" s="1"/>
      <c r="M22" s="30"/>
      <c r="N22" s="30"/>
      <c r="O22" s="1"/>
      <c r="P22" s="1"/>
      <c r="Q22" s="1"/>
      <c r="R22" s="30"/>
      <c r="S22" s="30"/>
      <c r="T22" s="1"/>
      <c r="U22" s="1"/>
      <c r="V22" s="1"/>
      <c r="W22" s="1"/>
      <c r="AC22" s="31">
        <f>SUM(AC3:AC21)</f>
        <v>49015.12</v>
      </c>
    </row>
    <row r="26" ht="15.75" thickBot="1"/>
    <row r="27" ht="15.75" thickBot="1">
      <c r="S27" s="38">
        <v>119</v>
      </c>
    </row>
    <row r="28" ht="15.75" thickBot="1">
      <c r="S28" s="39">
        <v>120</v>
      </c>
    </row>
    <row r="29" ht="15.75" thickBot="1">
      <c r="S29" s="39">
        <v>43.5</v>
      </c>
    </row>
    <row r="30" ht="15.75" thickBot="1">
      <c r="S30" s="39">
        <v>112.9</v>
      </c>
    </row>
    <row r="31" ht="15.75" thickBot="1">
      <c r="S31" s="39">
        <v>130</v>
      </c>
    </row>
    <row r="32" ht="15.75" thickBot="1">
      <c r="S32" s="39">
        <v>110</v>
      </c>
    </row>
    <row r="33" ht="15.75" thickBot="1">
      <c r="S33" s="39">
        <v>160</v>
      </c>
    </row>
    <row r="34" ht="15">
      <c r="S34" s="33">
        <f>SUM(S27:S33)</f>
        <v>795.4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31"/>
  <sheetViews>
    <sheetView tabSelected="1" zoomScale="80" zoomScaleNormal="80" zoomScalePageLayoutView="0" workbookViewId="0" topLeftCell="A304">
      <selection activeCell="L331" sqref="L331"/>
    </sheetView>
  </sheetViews>
  <sheetFormatPr defaultColWidth="9.140625" defaultRowHeight="15"/>
  <cols>
    <col min="2" max="2" width="47.57421875" style="156" customWidth="1"/>
    <col min="3" max="3" width="17.28125" style="156" customWidth="1"/>
    <col min="4" max="4" width="12.140625" style="156" customWidth="1"/>
    <col min="5" max="5" width="20.00390625" style="251" customWidth="1"/>
    <col min="6" max="6" width="18.140625" style="251" customWidth="1"/>
    <col min="9" max="9" width="17.421875" style="241" customWidth="1"/>
  </cols>
  <sheetData>
    <row r="3" ht="15.75" thickBot="1"/>
    <row r="4" spans="1:12" ht="36.75" customHeight="1" thickBot="1">
      <c r="A4" s="143"/>
      <c r="B4" s="294" t="s">
        <v>370</v>
      </c>
      <c r="C4" s="295"/>
      <c r="D4" s="295"/>
      <c r="E4" s="295"/>
      <c r="F4" s="296"/>
      <c r="G4" s="143"/>
      <c r="H4" s="143"/>
      <c r="J4" s="143"/>
      <c r="K4" s="143"/>
      <c r="L4" s="143"/>
    </row>
    <row r="5" spans="2:6" ht="19.5" customHeight="1" thickBot="1" thickTop="1">
      <c r="B5" s="292" t="s">
        <v>3</v>
      </c>
      <c r="C5" s="292"/>
      <c r="D5" s="292"/>
      <c r="E5" s="292"/>
      <c r="F5" s="292"/>
    </row>
    <row r="6" spans="2:9" s="143" customFormat="1" ht="35.25" customHeight="1" thickBot="1" thickTop="1">
      <c r="B6" s="126" t="s">
        <v>156</v>
      </c>
      <c r="C6" s="126" t="s">
        <v>175</v>
      </c>
      <c r="D6" s="126" t="s">
        <v>371</v>
      </c>
      <c r="E6" s="252" t="s">
        <v>157</v>
      </c>
      <c r="F6" s="252" t="s">
        <v>2</v>
      </c>
      <c r="I6" s="241"/>
    </row>
    <row r="7" spans="2:6" ht="16.5" thickBot="1" thickTop="1">
      <c r="B7" s="130" t="s">
        <v>14</v>
      </c>
      <c r="C7" s="127" t="s">
        <v>381</v>
      </c>
      <c r="D7" s="127">
        <v>10</v>
      </c>
      <c r="E7" s="253">
        <v>3.5</v>
      </c>
      <c r="F7" s="253">
        <f>D7*E7</f>
        <v>35</v>
      </c>
    </row>
    <row r="8" spans="2:6" ht="16.5" thickBot="1" thickTop="1">
      <c r="B8" s="130" t="s">
        <v>18</v>
      </c>
      <c r="C8" s="127" t="s">
        <v>372</v>
      </c>
      <c r="D8" s="127">
        <v>4</v>
      </c>
      <c r="E8" s="253">
        <v>12</v>
      </c>
      <c r="F8" s="253">
        <f aca="true" t="shared" si="0" ref="F8:F21">D8*E8</f>
        <v>48</v>
      </c>
    </row>
    <row r="9" spans="2:6" ht="16.5" thickBot="1" thickTop="1">
      <c r="B9" s="222" t="s">
        <v>17</v>
      </c>
      <c r="C9" s="127" t="s">
        <v>373</v>
      </c>
      <c r="D9" s="163">
        <v>8</v>
      </c>
      <c r="E9" s="254">
        <v>5</v>
      </c>
      <c r="F9" s="253">
        <f t="shared" si="0"/>
        <v>40</v>
      </c>
    </row>
    <row r="10" spans="2:6" ht="16.5" thickBot="1" thickTop="1">
      <c r="B10" s="222" t="s">
        <v>193</v>
      </c>
      <c r="C10" s="127" t="s">
        <v>373</v>
      </c>
      <c r="D10" s="163">
        <v>10</v>
      </c>
      <c r="E10" s="254">
        <v>5.2</v>
      </c>
      <c r="F10" s="253">
        <f t="shared" si="0"/>
        <v>52</v>
      </c>
    </row>
    <row r="11" spans="2:6" ht="16.5" customHeight="1" thickBot="1" thickTop="1">
      <c r="B11" s="129" t="s">
        <v>110</v>
      </c>
      <c r="C11" s="127" t="s">
        <v>374</v>
      </c>
      <c r="D11" s="223">
        <v>6</v>
      </c>
      <c r="E11" s="255">
        <v>6.29</v>
      </c>
      <c r="F11" s="253">
        <f t="shared" si="0"/>
        <v>37.74</v>
      </c>
    </row>
    <row r="12" spans="2:6" ht="16.5" thickBot="1" thickTop="1">
      <c r="B12" s="130" t="s">
        <v>106</v>
      </c>
      <c r="C12" s="127" t="s">
        <v>375</v>
      </c>
      <c r="D12" s="127">
        <v>15</v>
      </c>
      <c r="E12" s="253">
        <v>9</v>
      </c>
      <c r="F12" s="253">
        <f t="shared" si="0"/>
        <v>135</v>
      </c>
    </row>
    <row r="13" spans="2:6" ht="16.5" thickBot="1" thickTop="1">
      <c r="B13" s="130" t="s">
        <v>112</v>
      </c>
      <c r="C13" s="127" t="s">
        <v>376</v>
      </c>
      <c r="D13" s="127">
        <v>18</v>
      </c>
      <c r="E13" s="253">
        <v>4.9</v>
      </c>
      <c r="F13" s="253">
        <f t="shared" si="0"/>
        <v>88.2</v>
      </c>
    </row>
    <row r="14" spans="2:6" ht="16.5" thickBot="1" thickTop="1">
      <c r="B14" s="130" t="s">
        <v>107</v>
      </c>
      <c r="C14" s="127" t="s">
        <v>377</v>
      </c>
      <c r="D14" s="127">
        <v>20</v>
      </c>
      <c r="E14" s="253">
        <v>8.5</v>
      </c>
      <c r="F14" s="253">
        <f t="shared" si="0"/>
        <v>170</v>
      </c>
    </row>
    <row r="15" spans="2:6" ht="17.25" customHeight="1" thickBot="1" thickTop="1">
      <c r="B15" s="130" t="s">
        <v>108</v>
      </c>
      <c r="C15" s="127" t="s">
        <v>372</v>
      </c>
      <c r="D15" s="127">
        <v>20</v>
      </c>
      <c r="E15" s="253">
        <v>0.9</v>
      </c>
      <c r="F15" s="253">
        <f t="shared" si="0"/>
        <v>18</v>
      </c>
    </row>
    <row r="16" spans="2:6" ht="16.5" thickBot="1" thickTop="1">
      <c r="B16" s="130" t="s">
        <v>109</v>
      </c>
      <c r="C16" s="127" t="s">
        <v>372</v>
      </c>
      <c r="D16" s="127">
        <v>15</v>
      </c>
      <c r="E16" s="253">
        <v>2.1</v>
      </c>
      <c r="F16" s="253">
        <f t="shared" si="0"/>
        <v>31.5</v>
      </c>
    </row>
    <row r="17" spans="2:6" ht="16.5" thickBot="1" thickTop="1">
      <c r="B17" s="130" t="s">
        <v>16</v>
      </c>
      <c r="C17" s="127" t="s">
        <v>373</v>
      </c>
      <c r="D17" s="127">
        <v>4</v>
      </c>
      <c r="E17" s="253">
        <v>7.2</v>
      </c>
      <c r="F17" s="253">
        <f t="shared" si="0"/>
        <v>28.8</v>
      </c>
    </row>
    <row r="18" spans="2:6" ht="16.5" thickBot="1" thickTop="1">
      <c r="B18" s="130" t="s">
        <v>19</v>
      </c>
      <c r="C18" s="127" t="s">
        <v>378</v>
      </c>
      <c r="D18" s="127">
        <v>2</v>
      </c>
      <c r="E18" s="253">
        <v>9.78</v>
      </c>
      <c r="F18" s="253">
        <f t="shared" si="0"/>
        <v>19.56</v>
      </c>
    </row>
    <row r="19" spans="2:6" ht="16.5" thickBot="1" thickTop="1">
      <c r="B19" s="130" t="s">
        <v>111</v>
      </c>
      <c r="C19" s="127" t="s">
        <v>372</v>
      </c>
      <c r="D19" s="127">
        <v>4</v>
      </c>
      <c r="E19" s="253">
        <v>342.5</v>
      </c>
      <c r="F19" s="253">
        <f t="shared" si="0"/>
        <v>1370</v>
      </c>
    </row>
    <row r="20" spans="2:6" ht="16.5" thickBot="1" thickTop="1">
      <c r="B20" s="130" t="s">
        <v>15</v>
      </c>
      <c r="C20" s="127" t="s">
        <v>379</v>
      </c>
      <c r="D20" s="127">
        <v>15</v>
      </c>
      <c r="E20" s="253">
        <v>2.4</v>
      </c>
      <c r="F20" s="253">
        <f t="shared" si="0"/>
        <v>36</v>
      </c>
    </row>
    <row r="21" spans="2:6" ht="16.5" thickBot="1" thickTop="1">
      <c r="B21" s="129" t="s">
        <v>20</v>
      </c>
      <c r="C21" s="127" t="s">
        <v>380</v>
      </c>
      <c r="D21" s="223">
        <v>8</v>
      </c>
      <c r="E21" s="255">
        <v>49.9</v>
      </c>
      <c r="F21" s="253">
        <f t="shared" si="0"/>
        <v>399.2</v>
      </c>
    </row>
    <row r="22" spans="2:9" ht="16.5" thickBot="1" thickTop="1">
      <c r="B22" s="285" t="s">
        <v>2</v>
      </c>
      <c r="C22" s="285"/>
      <c r="D22" s="285"/>
      <c r="E22" s="285"/>
      <c r="F22" s="256">
        <f>SUM(F7:F21)</f>
        <v>2509</v>
      </c>
      <c r="I22" s="240"/>
    </row>
    <row r="23" spans="2:6" ht="17.25" customHeight="1" thickBot="1" thickTop="1">
      <c r="B23" s="292" t="s">
        <v>8</v>
      </c>
      <c r="C23" s="292"/>
      <c r="D23" s="292"/>
      <c r="E23" s="292"/>
      <c r="F23" s="292"/>
    </row>
    <row r="24" spans="2:6" ht="29.25" customHeight="1" thickBot="1" thickTop="1">
      <c r="B24" s="125" t="s">
        <v>156</v>
      </c>
      <c r="C24" s="126" t="s">
        <v>0</v>
      </c>
      <c r="D24" s="126" t="s">
        <v>1</v>
      </c>
      <c r="E24" s="252" t="s">
        <v>157</v>
      </c>
      <c r="F24" s="252" t="s">
        <v>2</v>
      </c>
    </row>
    <row r="25" spans="2:6" ht="16.5" thickBot="1" thickTop="1">
      <c r="B25" s="87" t="s">
        <v>113</v>
      </c>
      <c r="C25" s="127" t="s">
        <v>12</v>
      </c>
      <c r="D25" s="127">
        <v>32</v>
      </c>
      <c r="E25" s="253">
        <v>70</v>
      </c>
      <c r="F25" s="257">
        <f aca="true" t="shared" si="1" ref="F25:F34">D25*E25</f>
        <v>2240</v>
      </c>
    </row>
    <row r="26" spans="2:6" ht="16.5" thickBot="1" thickTop="1">
      <c r="B26" s="87" t="s">
        <v>129</v>
      </c>
      <c r="C26" s="127" t="s">
        <v>12</v>
      </c>
      <c r="D26" s="127">
        <v>8</v>
      </c>
      <c r="E26" s="253">
        <v>90</v>
      </c>
      <c r="F26" s="257">
        <f t="shared" si="1"/>
        <v>720</v>
      </c>
    </row>
    <row r="27" spans="2:6" ht="16.5" thickBot="1" thickTop="1">
      <c r="B27" s="87" t="s">
        <v>24</v>
      </c>
      <c r="C27" s="127" t="s">
        <v>5</v>
      </c>
      <c r="D27" s="127">
        <v>600</v>
      </c>
      <c r="E27" s="253">
        <v>4</v>
      </c>
      <c r="F27" s="257">
        <f t="shared" si="1"/>
        <v>2400</v>
      </c>
    </row>
    <row r="28" spans="2:6" ht="16.5" thickBot="1" thickTop="1">
      <c r="B28" s="249" t="s">
        <v>23</v>
      </c>
      <c r="C28" s="250" t="s">
        <v>12</v>
      </c>
      <c r="D28" s="250">
        <v>4</v>
      </c>
      <c r="E28" s="258">
        <v>80</v>
      </c>
      <c r="F28" s="257">
        <f t="shared" si="1"/>
        <v>320</v>
      </c>
    </row>
    <row r="29" spans="2:6" ht="16.5" thickBot="1" thickTop="1">
      <c r="B29" s="129" t="s">
        <v>29</v>
      </c>
      <c r="C29" s="127" t="s">
        <v>28</v>
      </c>
      <c r="D29" s="127">
        <v>2</v>
      </c>
      <c r="E29" s="253">
        <v>150</v>
      </c>
      <c r="F29" s="257">
        <f t="shared" si="1"/>
        <v>300</v>
      </c>
    </row>
    <row r="30" spans="2:9" s="143" customFormat="1" ht="16.5" thickBot="1" thickTop="1">
      <c r="B30" s="129" t="s">
        <v>240</v>
      </c>
      <c r="C30" s="127" t="s">
        <v>28</v>
      </c>
      <c r="D30" s="127">
        <v>2</v>
      </c>
      <c r="E30" s="253">
        <v>70</v>
      </c>
      <c r="F30" s="257">
        <f t="shared" si="1"/>
        <v>140</v>
      </c>
      <c r="I30" s="241"/>
    </row>
    <row r="31" spans="2:6" ht="16.5" thickBot="1" thickTop="1">
      <c r="B31" s="87" t="s">
        <v>25</v>
      </c>
      <c r="C31" s="127" t="s">
        <v>5</v>
      </c>
      <c r="D31" s="127">
        <v>700</v>
      </c>
      <c r="E31" s="253">
        <v>6</v>
      </c>
      <c r="F31" s="257">
        <f t="shared" si="1"/>
        <v>4200</v>
      </c>
    </row>
    <row r="32" spans="2:6" ht="16.5" thickBot="1" thickTop="1">
      <c r="B32" s="130" t="s">
        <v>10</v>
      </c>
      <c r="C32" s="131" t="s">
        <v>5</v>
      </c>
      <c r="D32" s="131">
        <v>10</v>
      </c>
      <c r="E32" s="259">
        <v>1.5</v>
      </c>
      <c r="F32" s="257">
        <f t="shared" si="1"/>
        <v>15</v>
      </c>
    </row>
    <row r="33" spans="2:6" ht="16.5" thickBot="1" thickTop="1">
      <c r="B33" s="130" t="s">
        <v>9</v>
      </c>
      <c r="C33" s="131" t="s">
        <v>5</v>
      </c>
      <c r="D33" s="131">
        <v>1000</v>
      </c>
      <c r="E33" s="259">
        <v>0.3</v>
      </c>
      <c r="F33" s="257">
        <f t="shared" si="1"/>
        <v>300</v>
      </c>
    </row>
    <row r="34" spans="2:6" ht="16.5" thickBot="1" thickTop="1">
      <c r="B34" s="130" t="s">
        <v>319</v>
      </c>
      <c r="C34" s="131" t="s">
        <v>5</v>
      </c>
      <c r="D34" s="131">
        <v>2</v>
      </c>
      <c r="E34" s="259">
        <v>150</v>
      </c>
      <c r="F34" s="257">
        <f t="shared" si="1"/>
        <v>300</v>
      </c>
    </row>
    <row r="35" spans="2:6" ht="16.5" thickBot="1" thickTop="1">
      <c r="B35" s="130" t="s">
        <v>22</v>
      </c>
      <c r="C35" s="131" t="s">
        <v>5</v>
      </c>
      <c r="D35" s="131">
        <v>20</v>
      </c>
      <c r="E35" s="259">
        <v>15</v>
      </c>
      <c r="F35" s="257">
        <f>D35*E35</f>
        <v>300</v>
      </c>
    </row>
    <row r="36" spans="2:6" ht="16.5" thickBot="1" thickTop="1">
      <c r="B36" s="293" t="s">
        <v>2</v>
      </c>
      <c r="C36" s="293"/>
      <c r="D36" s="293"/>
      <c r="E36" s="293"/>
      <c r="F36" s="260">
        <f>SUM(F25:F35)</f>
        <v>11235</v>
      </c>
    </row>
    <row r="37" spans="2:6" ht="16.5" thickBot="1" thickTop="1">
      <c r="B37" s="292" t="s">
        <v>130</v>
      </c>
      <c r="C37" s="292"/>
      <c r="D37" s="292"/>
      <c r="E37" s="292"/>
      <c r="F37" s="292"/>
    </row>
    <row r="38" spans="2:6" ht="26.25" customHeight="1" thickBot="1" thickTop="1">
      <c r="B38" s="125" t="s">
        <v>156</v>
      </c>
      <c r="C38" s="126" t="s">
        <v>0</v>
      </c>
      <c r="D38" s="126" t="s">
        <v>1</v>
      </c>
      <c r="E38" s="252" t="s">
        <v>157</v>
      </c>
      <c r="F38" s="252" t="s">
        <v>2</v>
      </c>
    </row>
    <row r="39" spans="2:6" ht="16.5" thickBot="1" thickTop="1">
      <c r="B39" s="87" t="s">
        <v>11</v>
      </c>
      <c r="C39" s="127" t="s">
        <v>12</v>
      </c>
      <c r="D39" s="127">
        <v>10</v>
      </c>
      <c r="E39" s="253">
        <v>100</v>
      </c>
      <c r="F39" s="257">
        <f aca="true" t="shared" si="2" ref="F39:F45">D39*E39</f>
        <v>1000</v>
      </c>
    </row>
    <row r="40" spans="2:6" ht="16.5" thickBot="1" thickTop="1">
      <c r="B40" s="87" t="s">
        <v>13</v>
      </c>
      <c r="C40" s="127" t="s">
        <v>12</v>
      </c>
      <c r="D40" s="127">
        <v>20</v>
      </c>
      <c r="E40" s="253">
        <v>90</v>
      </c>
      <c r="F40" s="257">
        <f t="shared" si="2"/>
        <v>1800</v>
      </c>
    </row>
    <row r="41" spans="2:6" ht="16.5" thickBot="1" thickTop="1">
      <c r="B41" s="87" t="s">
        <v>114</v>
      </c>
      <c r="C41" s="127" t="s">
        <v>12</v>
      </c>
      <c r="D41" s="127">
        <v>10</v>
      </c>
      <c r="E41" s="253">
        <v>90</v>
      </c>
      <c r="F41" s="257">
        <f t="shared" si="2"/>
        <v>900</v>
      </c>
    </row>
    <row r="42" spans="2:6" ht="16.5" thickBot="1" thickTop="1">
      <c r="B42" s="87" t="s">
        <v>27</v>
      </c>
      <c r="C42" s="127" t="s">
        <v>12</v>
      </c>
      <c r="D42" s="127">
        <v>6</v>
      </c>
      <c r="E42" s="253">
        <v>30</v>
      </c>
      <c r="F42" s="257">
        <f t="shared" si="2"/>
        <v>180</v>
      </c>
    </row>
    <row r="43" spans="2:6" ht="16.5" thickBot="1" thickTop="1">
      <c r="B43" s="87" t="s">
        <v>26</v>
      </c>
      <c r="C43" s="127" t="s">
        <v>12</v>
      </c>
      <c r="D43" s="127">
        <v>6</v>
      </c>
      <c r="E43" s="253">
        <v>30</v>
      </c>
      <c r="F43" s="257">
        <f t="shared" si="2"/>
        <v>180</v>
      </c>
    </row>
    <row r="44" spans="2:6" ht="16.5" thickBot="1" thickTop="1">
      <c r="B44" s="87" t="s">
        <v>131</v>
      </c>
      <c r="C44" s="127" t="s">
        <v>12</v>
      </c>
      <c r="D44" s="127">
        <v>10</v>
      </c>
      <c r="E44" s="253">
        <v>60</v>
      </c>
      <c r="F44" s="257">
        <f t="shared" si="2"/>
        <v>600</v>
      </c>
    </row>
    <row r="45" spans="2:6" ht="16.5" thickBot="1" thickTop="1">
      <c r="B45" s="87" t="s">
        <v>126</v>
      </c>
      <c r="C45" s="127" t="s">
        <v>12</v>
      </c>
      <c r="D45" s="127">
        <v>6</v>
      </c>
      <c r="E45" s="253">
        <v>50</v>
      </c>
      <c r="F45" s="257">
        <f t="shared" si="2"/>
        <v>300</v>
      </c>
    </row>
    <row r="46" spans="2:6" ht="16.5" thickBot="1" thickTop="1">
      <c r="B46" s="293" t="s">
        <v>160</v>
      </c>
      <c r="C46" s="293"/>
      <c r="D46" s="293"/>
      <c r="E46" s="293"/>
      <c r="F46" s="260">
        <f>SUM(F39:F45)</f>
        <v>4960</v>
      </c>
    </row>
    <row r="47" spans="2:6" ht="16.5" thickBot="1" thickTop="1">
      <c r="B47" s="289" t="s">
        <v>158</v>
      </c>
      <c r="C47" s="289"/>
      <c r="D47" s="289"/>
      <c r="E47" s="289"/>
      <c r="F47" s="261">
        <f>F22+F36+F46</f>
        <v>18704</v>
      </c>
    </row>
    <row r="48" spans="2:6" ht="16.5" thickBot="1" thickTop="1">
      <c r="B48" s="290" t="s">
        <v>159</v>
      </c>
      <c r="C48" s="290"/>
      <c r="D48" s="290"/>
      <c r="E48" s="290"/>
      <c r="F48" s="262">
        <f>F47*25%+F47</f>
        <v>23380</v>
      </c>
    </row>
    <row r="49" ht="15.75" thickTop="1"/>
    <row r="52" ht="15.75" thickBot="1"/>
    <row r="53" spans="2:8" ht="25.5" customHeight="1" thickBot="1">
      <c r="B53" s="297" t="s">
        <v>239</v>
      </c>
      <c r="C53" s="298"/>
      <c r="D53" s="298"/>
      <c r="E53" s="298"/>
      <c r="F53" s="299"/>
      <c r="G53" s="143"/>
      <c r="H53" s="143"/>
    </row>
    <row r="54" spans="2:6" ht="16.5" thickBot="1" thickTop="1">
      <c r="B54" s="292" t="s">
        <v>3</v>
      </c>
      <c r="C54" s="292"/>
      <c r="D54" s="292"/>
      <c r="E54" s="292"/>
      <c r="F54" s="292"/>
    </row>
    <row r="55" spans="2:6" ht="36" customHeight="1" thickBot="1" thickTop="1">
      <c r="B55" s="125" t="s">
        <v>156</v>
      </c>
      <c r="C55" s="126" t="s">
        <v>0</v>
      </c>
      <c r="D55" s="126" t="s">
        <v>1</v>
      </c>
      <c r="E55" s="252" t="s">
        <v>157</v>
      </c>
      <c r="F55" s="252" t="s">
        <v>2</v>
      </c>
    </row>
    <row r="56" spans="2:9" s="143" customFormat="1" ht="16.5" thickBot="1" thickTop="1">
      <c r="B56" s="222" t="s">
        <v>14</v>
      </c>
      <c r="C56" s="163" t="s">
        <v>381</v>
      </c>
      <c r="D56" s="224">
        <v>20</v>
      </c>
      <c r="E56" s="263">
        <v>3.5</v>
      </c>
      <c r="F56" s="263">
        <f>D56*E56</f>
        <v>70</v>
      </c>
      <c r="I56" s="241"/>
    </row>
    <row r="57" spans="2:6" ht="16.5" thickBot="1" thickTop="1">
      <c r="B57" s="227" t="s">
        <v>115</v>
      </c>
      <c r="C57" s="163" t="s">
        <v>372</v>
      </c>
      <c r="D57" s="163">
        <v>8</v>
      </c>
      <c r="E57" s="254">
        <v>12</v>
      </c>
      <c r="F57" s="263">
        <f aca="true" t="shared" si="3" ref="F57:F93">D57*E57</f>
        <v>96</v>
      </c>
    </row>
    <row r="58" spans="2:6" ht="16.5" thickBot="1" thickTop="1">
      <c r="B58" s="222" t="s">
        <v>161</v>
      </c>
      <c r="C58" s="163" t="s">
        <v>381</v>
      </c>
      <c r="D58" s="225">
        <v>6</v>
      </c>
      <c r="E58" s="263">
        <v>2.2</v>
      </c>
      <c r="F58" s="263">
        <f t="shared" si="3"/>
        <v>13.200000000000001</v>
      </c>
    </row>
    <row r="59" spans="2:6" ht="16.5" thickBot="1" thickTop="1">
      <c r="B59" s="222" t="s">
        <v>55</v>
      </c>
      <c r="C59" s="225" t="s">
        <v>382</v>
      </c>
      <c r="D59" s="225">
        <v>30</v>
      </c>
      <c r="E59" s="263">
        <v>12.5</v>
      </c>
      <c r="F59" s="263">
        <f t="shared" si="3"/>
        <v>375</v>
      </c>
    </row>
    <row r="60" spans="2:6" ht="16.5" thickBot="1" thickTop="1">
      <c r="B60" s="222" t="s">
        <v>56</v>
      </c>
      <c r="C60" s="225" t="s">
        <v>372</v>
      </c>
      <c r="D60" s="225">
        <v>2</v>
      </c>
      <c r="E60" s="263">
        <v>25.52</v>
      </c>
      <c r="F60" s="263">
        <f t="shared" si="3"/>
        <v>51.04</v>
      </c>
    </row>
    <row r="61" spans="2:6" ht="16.5" thickBot="1" thickTop="1">
      <c r="B61" s="222" t="s">
        <v>58</v>
      </c>
      <c r="C61" s="225" t="s">
        <v>372</v>
      </c>
      <c r="D61" s="225">
        <v>80</v>
      </c>
      <c r="E61" s="263">
        <v>17.25</v>
      </c>
      <c r="F61" s="263">
        <f t="shared" si="3"/>
        <v>1380</v>
      </c>
    </row>
    <row r="62" spans="2:6" ht="16.5" thickBot="1" thickTop="1">
      <c r="B62" s="222" t="s">
        <v>162</v>
      </c>
      <c r="C62" s="225" t="s">
        <v>372</v>
      </c>
      <c r="D62" s="225">
        <v>10</v>
      </c>
      <c r="E62" s="263">
        <v>15</v>
      </c>
      <c r="F62" s="263">
        <f t="shared" si="3"/>
        <v>150</v>
      </c>
    </row>
    <row r="63" spans="2:6" ht="16.5" thickBot="1" thickTop="1">
      <c r="B63" s="222" t="s">
        <v>163</v>
      </c>
      <c r="C63" s="225" t="s">
        <v>372</v>
      </c>
      <c r="D63" s="225">
        <v>10</v>
      </c>
      <c r="E63" s="263">
        <v>35</v>
      </c>
      <c r="F63" s="263">
        <f t="shared" si="3"/>
        <v>350</v>
      </c>
    </row>
    <row r="64" spans="2:6" ht="16.5" thickBot="1" thickTop="1">
      <c r="B64" s="222" t="s">
        <v>52</v>
      </c>
      <c r="C64" s="225" t="s">
        <v>220</v>
      </c>
      <c r="D64" s="225">
        <v>200</v>
      </c>
      <c r="E64" s="263">
        <v>15.9</v>
      </c>
      <c r="F64" s="263">
        <f t="shared" si="3"/>
        <v>3180</v>
      </c>
    </row>
    <row r="65" spans="2:6" ht="16.5" thickBot="1" thickTop="1">
      <c r="B65" s="222" t="s">
        <v>53</v>
      </c>
      <c r="C65" s="225" t="s">
        <v>372</v>
      </c>
      <c r="D65" s="225">
        <v>12</v>
      </c>
      <c r="E65" s="263">
        <v>49.9</v>
      </c>
      <c r="F65" s="263">
        <f t="shared" si="3"/>
        <v>598.8</v>
      </c>
    </row>
    <row r="66" spans="2:6" ht="16.5" thickBot="1" thickTop="1">
      <c r="B66" s="222" t="s">
        <v>54</v>
      </c>
      <c r="C66" s="225" t="s">
        <v>372</v>
      </c>
      <c r="D66" s="225">
        <v>60</v>
      </c>
      <c r="E66" s="263">
        <v>59.9</v>
      </c>
      <c r="F66" s="263">
        <f t="shared" si="3"/>
        <v>3594</v>
      </c>
    </row>
    <row r="67" spans="2:6" ht="16.5" thickBot="1" thickTop="1">
      <c r="B67" s="222" t="s">
        <v>164</v>
      </c>
      <c r="C67" s="225" t="s">
        <v>383</v>
      </c>
      <c r="D67" s="225">
        <v>20</v>
      </c>
      <c r="E67" s="263">
        <v>6.5</v>
      </c>
      <c r="F67" s="263">
        <f t="shared" si="3"/>
        <v>130</v>
      </c>
    </row>
    <row r="68" spans="2:6" ht="16.5" thickBot="1" thickTop="1">
      <c r="B68" s="222" t="s">
        <v>17</v>
      </c>
      <c r="C68" s="163" t="s">
        <v>373</v>
      </c>
      <c r="D68" s="163">
        <v>8</v>
      </c>
      <c r="E68" s="254">
        <v>5</v>
      </c>
      <c r="F68" s="263">
        <f t="shared" si="3"/>
        <v>40</v>
      </c>
    </row>
    <row r="69" spans="2:6" ht="16.5" thickBot="1" thickTop="1">
      <c r="B69" s="222" t="s">
        <v>61</v>
      </c>
      <c r="C69" s="163" t="s">
        <v>373</v>
      </c>
      <c r="D69" s="225">
        <v>10</v>
      </c>
      <c r="E69" s="263">
        <v>7.2</v>
      </c>
      <c r="F69" s="263">
        <f t="shared" si="3"/>
        <v>72</v>
      </c>
    </row>
    <row r="70" spans="2:6" ht="16.5" thickBot="1" thickTop="1">
      <c r="B70" s="222" t="s">
        <v>387</v>
      </c>
      <c r="C70" s="163" t="s">
        <v>373</v>
      </c>
      <c r="D70" s="225">
        <v>12</v>
      </c>
      <c r="E70" s="263">
        <v>7.55</v>
      </c>
      <c r="F70" s="263">
        <f t="shared" si="3"/>
        <v>90.6</v>
      </c>
    </row>
    <row r="71" spans="2:6" ht="16.5" thickBot="1" thickTop="1">
      <c r="B71" s="222" t="s">
        <v>153</v>
      </c>
      <c r="C71" s="163" t="s">
        <v>384</v>
      </c>
      <c r="D71" s="225">
        <v>10</v>
      </c>
      <c r="E71" s="263">
        <v>61.99</v>
      </c>
      <c r="F71" s="263">
        <f t="shared" si="3"/>
        <v>619.9</v>
      </c>
    </row>
    <row r="72" spans="2:6" ht="16.5" thickBot="1" thickTop="1">
      <c r="B72" s="222" t="s">
        <v>165</v>
      </c>
      <c r="C72" s="163" t="s">
        <v>384</v>
      </c>
      <c r="D72" s="225">
        <v>10</v>
      </c>
      <c r="E72" s="263">
        <v>61.98</v>
      </c>
      <c r="F72" s="263">
        <f t="shared" si="3"/>
        <v>619.8</v>
      </c>
    </row>
    <row r="73" spans="2:6" ht="16.5" thickBot="1" thickTop="1">
      <c r="B73" s="222" t="s">
        <v>100</v>
      </c>
      <c r="C73" s="225" t="s">
        <v>372</v>
      </c>
      <c r="D73" s="225">
        <v>2</v>
      </c>
      <c r="E73" s="263">
        <v>65.9</v>
      </c>
      <c r="F73" s="263">
        <f t="shared" si="3"/>
        <v>131.8</v>
      </c>
    </row>
    <row r="74" spans="2:6" ht="16.5" thickBot="1" thickTop="1">
      <c r="B74" s="222" t="s">
        <v>46</v>
      </c>
      <c r="C74" s="225" t="s">
        <v>372</v>
      </c>
      <c r="D74" s="225">
        <v>30</v>
      </c>
      <c r="E74" s="263">
        <v>4.35</v>
      </c>
      <c r="F74" s="263">
        <f t="shared" si="3"/>
        <v>130.5</v>
      </c>
    </row>
    <row r="75" spans="2:6" ht="16.5" thickBot="1" thickTop="1">
      <c r="B75" s="222" t="s">
        <v>385</v>
      </c>
      <c r="C75" s="225" t="s">
        <v>372</v>
      </c>
      <c r="D75" s="225">
        <v>30</v>
      </c>
      <c r="E75" s="263">
        <v>3.7</v>
      </c>
      <c r="F75" s="263">
        <f t="shared" si="3"/>
        <v>111</v>
      </c>
    </row>
    <row r="76" spans="2:6" ht="16.5" thickBot="1" thickTop="1">
      <c r="B76" s="222" t="s">
        <v>48</v>
      </c>
      <c r="C76" s="225" t="s">
        <v>386</v>
      </c>
      <c r="D76" s="225">
        <v>2</v>
      </c>
      <c r="E76" s="263">
        <v>34.9</v>
      </c>
      <c r="F76" s="263">
        <f t="shared" si="3"/>
        <v>69.8</v>
      </c>
    </row>
    <row r="77" spans="2:6" ht="16.5" thickBot="1" thickTop="1">
      <c r="B77" s="222" t="s">
        <v>49</v>
      </c>
      <c r="C77" s="225" t="s">
        <v>386</v>
      </c>
      <c r="D77" s="225">
        <v>6</v>
      </c>
      <c r="E77" s="263">
        <v>6.29</v>
      </c>
      <c r="F77" s="263">
        <f t="shared" si="3"/>
        <v>37.74</v>
      </c>
    </row>
    <row r="78" spans="2:6" ht="16.5" thickBot="1" thickTop="1">
      <c r="B78" s="222" t="s">
        <v>50</v>
      </c>
      <c r="C78" s="225" t="s">
        <v>372</v>
      </c>
      <c r="D78" s="225">
        <v>20</v>
      </c>
      <c r="E78" s="263">
        <v>9</v>
      </c>
      <c r="F78" s="263">
        <f t="shared" si="3"/>
        <v>180</v>
      </c>
    </row>
    <row r="79" spans="2:6" ht="16.5" thickBot="1" thickTop="1">
      <c r="B79" s="222" t="s">
        <v>389</v>
      </c>
      <c r="C79" s="225" t="s">
        <v>388</v>
      </c>
      <c r="D79" s="225">
        <v>20</v>
      </c>
      <c r="E79" s="263">
        <v>6.9</v>
      </c>
      <c r="F79" s="263">
        <f t="shared" si="3"/>
        <v>138</v>
      </c>
    </row>
    <row r="80" spans="2:6" ht="16.5" thickBot="1" thickTop="1">
      <c r="B80" s="222" t="s">
        <v>51</v>
      </c>
      <c r="C80" s="225" t="s">
        <v>390</v>
      </c>
      <c r="D80" s="225">
        <v>20</v>
      </c>
      <c r="E80" s="263">
        <v>9</v>
      </c>
      <c r="F80" s="263">
        <f t="shared" si="3"/>
        <v>180</v>
      </c>
    </row>
    <row r="81" spans="2:6" ht="16.5" thickBot="1" thickTop="1">
      <c r="B81" s="222" t="s">
        <v>19</v>
      </c>
      <c r="C81" s="225" t="s">
        <v>378</v>
      </c>
      <c r="D81" s="225">
        <v>1</v>
      </c>
      <c r="E81" s="263">
        <v>9.55</v>
      </c>
      <c r="F81" s="263">
        <f t="shared" si="3"/>
        <v>9.55</v>
      </c>
    </row>
    <row r="82" spans="2:6" ht="16.5" thickBot="1" thickTop="1">
      <c r="B82" s="222" t="s">
        <v>21</v>
      </c>
      <c r="C82" s="225" t="s">
        <v>392</v>
      </c>
      <c r="D82" s="225">
        <v>30</v>
      </c>
      <c r="E82" s="263">
        <v>8.24</v>
      </c>
      <c r="F82" s="263">
        <f t="shared" si="3"/>
        <v>247.20000000000002</v>
      </c>
    </row>
    <row r="83" spans="2:6" ht="16.5" thickBot="1" thickTop="1">
      <c r="B83" s="222" t="s">
        <v>166</v>
      </c>
      <c r="C83" s="225" t="s">
        <v>393</v>
      </c>
      <c r="D83" s="225">
        <v>6</v>
      </c>
      <c r="E83" s="263">
        <v>4.99</v>
      </c>
      <c r="F83" s="263">
        <f t="shared" si="3"/>
        <v>29.94</v>
      </c>
    </row>
    <row r="84" spans="2:6" ht="13.5" customHeight="1" thickBot="1" thickTop="1">
      <c r="B84" s="222" t="s">
        <v>394</v>
      </c>
      <c r="C84" s="225" t="s">
        <v>372</v>
      </c>
      <c r="D84" s="225">
        <v>150</v>
      </c>
      <c r="E84" s="263">
        <v>9.9</v>
      </c>
      <c r="F84" s="263">
        <f t="shared" si="3"/>
        <v>1485</v>
      </c>
    </row>
    <row r="85" spans="2:6" ht="16.5" thickBot="1" thickTop="1">
      <c r="B85" s="222" t="s">
        <v>167</v>
      </c>
      <c r="C85" s="225" t="s">
        <v>395</v>
      </c>
      <c r="D85" s="225">
        <v>5</v>
      </c>
      <c r="E85" s="263">
        <v>23.89</v>
      </c>
      <c r="F85" s="263">
        <f t="shared" si="3"/>
        <v>119.45</v>
      </c>
    </row>
    <row r="86" spans="2:6" ht="16.5" thickBot="1" thickTop="1">
      <c r="B86" s="222" t="s">
        <v>397</v>
      </c>
      <c r="C86" s="225" t="s">
        <v>396</v>
      </c>
      <c r="D86" s="225">
        <v>10</v>
      </c>
      <c r="E86" s="263">
        <v>21.54</v>
      </c>
      <c r="F86" s="263">
        <f t="shared" si="3"/>
        <v>215.39999999999998</v>
      </c>
    </row>
    <row r="87" spans="2:6" ht="16.5" thickBot="1" thickTop="1">
      <c r="B87" s="222" t="s">
        <v>398</v>
      </c>
      <c r="C87" s="224" t="s">
        <v>388</v>
      </c>
      <c r="D87" s="225">
        <v>5</v>
      </c>
      <c r="E87" s="263">
        <v>24.18</v>
      </c>
      <c r="F87" s="263">
        <f t="shared" si="3"/>
        <v>120.9</v>
      </c>
    </row>
    <row r="88" spans="2:6" ht="16.5" thickBot="1" thickTop="1">
      <c r="B88" s="222" t="s">
        <v>57</v>
      </c>
      <c r="C88" s="225" t="s">
        <v>391</v>
      </c>
      <c r="D88" s="225">
        <v>4</v>
      </c>
      <c r="E88" s="263">
        <v>39.1</v>
      </c>
      <c r="F88" s="263">
        <f t="shared" si="3"/>
        <v>156.4</v>
      </c>
    </row>
    <row r="89" spans="2:6" ht="16.5" thickBot="1" thickTop="1">
      <c r="B89" s="222" t="s">
        <v>15</v>
      </c>
      <c r="C89" s="225" t="s">
        <v>399</v>
      </c>
      <c r="D89" s="225">
        <v>10</v>
      </c>
      <c r="E89" s="263">
        <v>2.4</v>
      </c>
      <c r="F89" s="263">
        <f t="shared" si="3"/>
        <v>24</v>
      </c>
    </row>
    <row r="90" spans="2:6" ht="16.5" thickBot="1" thickTop="1">
      <c r="B90" s="222" t="s">
        <v>402</v>
      </c>
      <c r="C90" s="225" t="s">
        <v>400</v>
      </c>
      <c r="D90" s="225">
        <v>10</v>
      </c>
      <c r="E90" s="263">
        <v>1.5</v>
      </c>
      <c r="F90" s="263">
        <f t="shared" si="3"/>
        <v>15</v>
      </c>
    </row>
    <row r="91" spans="2:6" ht="16.5" thickBot="1" thickTop="1">
      <c r="B91" s="222" t="s">
        <v>59</v>
      </c>
      <c r="C91" s="225" t="s">
        <v>401</v>
      </c>
      <c r="D91" s="225">
        <v>2</v>
      </c>
      <c r="E91" s="263">
        <v>13.99</v>
      </c>
      <c r="F91" s="263">
        <f t="shared" si="3"/>
        <v>27.98</v>
      </c>
    </row>
    <row r="92" spans="2:6" ht="16.5" thickBot="1" thickTop="1">
      <c r="B92" s="222" t="s">
        <v>60</v>
      </c>
      <c r="C92" s="225" t="s">
        <v>401</v>
      </c>
      <c r="D92" s="225">
        <v>4</v>
      </c>
      <c r="E92" s="263">
        <v>17</v>
      </c>
      <c r="F92" s="263">
        <f t="shared" si="3"/>
        <v>68</v>
      </c>
    </row>
    <row r="93" spans="2:6" ht="16.5" thickBot="1" thickTop="1">
      <c r="B93" s="222" t="s">
        <v>16</v>
      </c>
      <c r="C93" s="163" t="s">
        <v>373</v>
      </c>
      <c r="D93" s="225">
        <v>10</v>
      </c>
      <c r="E93" s="263">
        <v>7.2</v>
      </c>
      <c r="F93" s="263">
        <f t="shared" si="3"/>
        <v>72</v>
      </c>
    </row>
    <row r="94" spans="2:9" ht="16.5" thickBot="1" thickTop="1">
      <c r="B94" s="285" t="s">
        <v>2</v>
      </c>
      <c r="C94" s="285"/>
      <c r="D94" s="285"/>
      <c r="E94" s="285"/>
      <c r="F94" s="256">
        <f>SUM(F56:F93)</f>
        <v>14999.999999999998</v>
      </c>
      <c r="I94" s="243"/>
    </row>
    <row r="95" spans="2:6" ht="16.5" thickBot="1" thickTop="1">
      <c r="B95" s="292" t="s">
        <v>8</v>
      </c>
      <c r="C95" s="292"/>
      <c r="D95" s="292"/>
      <c r="E95" s="292"/>
      <c r="F95" s="292"/>
    </row>
    <row r="96" spans="2:6" ht="28.5" customHeight="1" thickBot="1" thickTop="1">
      <c r="B96" s="125" t="s">
        <v>156</v>
      </c>
      <c r="C96" s="126" t="s">
        <v>0</v>
      </c>
      <c r="D96" s="126" t="s">
        <v>1</v>
      </c>
      <c r="E96" s="252" t="s">
        <v>157</v>
      </c>
      <c r="F96" s="252" t="s">
        <v>2</v>
      </c>
    </row>
    <row r="97" spans="2:6" ht="16.5" thickBot="1" thickTop="1">
      <c r="B97" s="87" t="s">
        <v>168</v>
      </c>
      <c r="C97" s="127" t="s">
        <v>12</v>
      </c>
      <c r="D97" s="127">
        <v>9</v>
      </c>
      <c r="E97" s="253">
        <v>70</v>
      </c>
      <c r="F97" s="257">
        <f>E97*D97</f>
        <v>630</v>
      </c>
    </row>
    <row r="98" spans="2:6" ht="16.5" thickBot="1" thickTop="1">
      <c r="B98" s="87" t="s">
        <v>96</v>
      </c>
      <c r="C98" s="127" t="s">
        <v>12</v>
      </c>
      <c r="D98" s="127">
        <v>6</v>
      </c>
      <c r="E98" s="253">
        <v>80</v>
      </c>
      <c r="F98" s="257">
        <f aca="true" t="shared" si="4" ref="F98:F108">E98*D98</f>
        <v>480</v>
      </c>
    </row>
    <row r="99" spans="2:6" ht="16.5" thickBot="1" thickTop="1">
      <c r="B99" s="87" t="s">
        <v>101</v>
      </c>
      <c r="C99" s="127" t="s">
        <v>12</v>
      </c>
      <c r="D99" s="127">
        <v>3</v>
      </c>
      <c r="E99" s="253">
        <v>70</v>
      </c>
      <c r="F99" s="257">
        <f t="shared" si="4"/>
        <v>210</v>
      </c>
    </row>
    <row r="100" spans="2:6" ht="16.5" thickBot="1" thickTop="1">
      <c r="B100" s="87" t="s">
        <v>102</v>
      </c>
      <c r="C100" s="127" t="s">
        <v>12</v>
      </c>
      <c r="D100" s="127">
        <v>3</v>
      </c>
      <c r="E100" s="253">
        <v>70</v>
      </c>
      <c r="F100" s="257">
        <f t="shared" si="4"/>
        <v>210</v>
      </c>
    </row>
    <row r="101" spans="2:13" ht="16.5" thickBot="1" thickTop="1">
      <c r="B101" s="129" t="s">
        <v>169</v>
      </c>
      <c r="C101" s="127" t="s">
        <v>12</v>
      </c>
      <c r="D101" s="127">
        <v>3</v>
      </c>
      <c r="E101" s="253">
        <v>70</v>
      </c>
      <c r="F101" s="257">
        <f t="shared" si="4"/>
        <v>210</v>
      </c>
      <c r="I101" s="214"/>
      <c r="J101" s="170"/>
      <c r="K101" s="170"/>
      <c r="L101" s="171"/>
      <c r="M101" s="172"/>
    </row>
    <row r="102" spans="2:13" ht="16.5" thickBot="1" thickTop="1">
      <c r="B102" s="87" t="s">
        <v>62</v>
      </c>
      <c r="C102" s="127" t="s">
        <v>5</v>
      </c>
      <c r="D102" s="127">
        <v>360</v>
      </c>
      <c r="E102" s="253">
        <v>6</v>
      </c>
      <c r="F102" s="257">
        <f t="shared" si="4"/>
        <v>2160</v>
      </c>
      <c r="I102" s="214"/>
      <c r="J102" s="170"/>
      <c r="K102" s="170"/>
      <c r="L102" s="171"/>
      <c r="M102" s="172"/>
    </row>
    <row r="103" spans="2:13" ht="16.5" thickBot="1" thickTop="1">
      <c r="B103" s="87" t="s">
        <v>320</v>
      </c>
      <c r="C103" s="127" t="s">
        <v>5</v>
      </c>
      <c r="D103" s="127">
        <v>4</v>
      </c>
      <c r="E103" s="253">
        <v>150</v>
      </c>
      <c r="F103" s="257">
        <f t="shared" si="4"/>
        <v>600</v>
      </c>
      <c r="I103" s="214"/>
      <c r="J103" s="170"/>
      <c r="K103" s="170"/>
      <c r="L103" s="171"/>
      <c r="M103" s="172"/>
    </row>
    <row r="104" spans="2:13" ht="16.5" thickBot="1" thickTop="1">
      <c r="B104" s="130" t="s">
        <v>64</v>
      </c>
      <c r="C104" s="127" t="s">
        <v>5</v>
      </c>
      <c r="D104" s="127">
        <v>16</v>
      </c>
      <c r="E104" s="253">
        <v>1.5</v>
      </c>
      <c r="F104" s="257">
        <f t="shared" si="4"/>
        <v>24</v>
      </c>
      <c r="I104" s="214"/>
      <c r="J104" s="170"/>
      <c r="K104" s="170"/>
      <c r="L104" s="171"/>
      <c r="M104" s="172"/>
    </row>
    <row r="105" spans="2:13" ht="16.5" thickBot="1" thickTop="1">
      <c r="B105" s="130" t="s">
        <v>170</v>
      </c>
      <c r="C105" s="127" t="s">
        <v>5</v>
      </c>
      <c r="D105" s="127">
        <v>100</v>
      </c>
      <c r="E105" s="253">
        <v>0.3</v>
      </c>
      <c r="F105" s="257">
        <f t="shared" si="4"/>
        <v>30</v>
      </c>
      <c r="I105" s="242"/>
      <c r="J105" s="170"/>
      <c r="K105" s="170"/>
      <c r="L105" s="171"/>
      <c r="M105" s="172"/>
    </row>
    <row r="106" spans="2:13" ht="16.5" thickBot="1" thickTop="1">
      <c r="B106" s="130" t="s">
        <v>171</v>
      </c>
      <c r="C106" s="127" t="s">
        <v>5</v>
      </c>
      <c r="D106" s="127">
        <v>90</v>
      </c>
      <c r="E106" s="253">
        <v>0.4</v>
      </c>
      <c r="F106" s="257">
        <f t="shared" si="4"/>
        <v>36</v>
      </c>
      <c r="I106" s="214"/>
      <c r="J106" s="170"/>
      <c r="K106" s="170"/>
      <c r="L106" s="171"/>
      <c r="M106" s="172"/>
    </row>
    <row r="107" spans="2:13" ht="16.5" thickBot="1" thickTop="1">
      <c r="B107" s="130" t="s">
        <v>172</v>
      </c>
      <c r="C107" s="127" t="s">
        <v>5</v>
      </c>
      <c r="D107" s="127">
        <v>75</v>
      </c>
      <c r="E107" s="253">
        <v>25</v>
      </c>
      <c r="F107" s="257">
        <f t="shared" si="4"/>
        <v>1875</v>
      </c>
      <c r="I107" s="214"/>
      <c r="J107" s="170"/>
      <c r="K107" s="170"/>
      <c r="L107" s="171"/>
      <c r="M107" s="172"/>
    </row>
    <row r="108" spans="2:13" ht="16.5" thickBot="1" thickTop="1">
      <c r="B108" s="130" t="s">
        <v>63</v>
      </c>
      <c r="C108" s="127" t="s">
        <v>5</v>
      </c>
      <c r="D108" s="127">
        <v>20</v>
      </c>
      <c r="E108" s="253">
        <v>15</v>
      </c>
      <c r="F108" s="257">
        <f t="shared" si="4"/>
        <v>300</v>
      </c>
      <c r="J108" s="172"/>
      <c r="K108" s="172"/>
      <c r="L108" s="172"/>
      <c r="M108" s="172"/>
    </row>
    <row r="109" spans="2:6" ht="16.5" thickBot="1" thickTop="1">
      <c r="B109" s="293" t="s">
        <v>2</v>
      </c>
      <c r="C109" s="293"/>
      <c r="D109" s="293"/>
      <c r="E109" s="293"/>
      <c r="F109" s="260">
        <f>SUM(F97:F108)</f>
        <v>6765</v>
      </c>
    </row>
    <row r="110" spans="2:6" ht="16.5" thickBot="1" thickTop="1">
      <c r="B110" s="292" t="s">
        <v>130</v>
      </c>
      <c r="C110" s="292"/>
      <c r="D110" s="292"/>
      <c r="E110" s="292"/>
      <c r="F110" s="292"/>
    </row>
    <row r="111" spans="2:6" ht="27" customHeight="1" thickBot="1" thickTop="1">
      <c r="B111" s="125" t="s">
        <v>156</v>
      </c>
      <c r="C111" s="126" t="s">
        <v>0</v>
      </c>
      <c r="D111" s="126" t="s">
        <v>1</v>
      </c>
      <c r="E111" s="252" t="s">
        <v>157</v>
      </c>
      <c r="F111" s="252" t="s">
        <v>2</v>
      </c>
    </row>
    <row r="112" spans="2:6" ht="16.5" thickBot="1" thickTop="1">
      <c r="B112" s="87" t="s">
        <v>11</v>
      </c>
      <c r="C112" s="127" t="s">
        <v>12</v>
      </c>
      <c r="D112" s="127">
        <v>20</v>
      </c>
      <c r="E112" s="253">
        <v>100</v>
      </c>
      <c r="F112" s="257">
        <f>D112*E112</f>
        <v>2000</v>
      </c>
    </row>
    <row r="113" spans="2:6" ht="16.5" thickBot="1" thickTop="1">
      <c r="B113" s="129" t="s">
        <v>65</v>
      </c>
      <c r="C113" s="127" t="s">
        <v>12</v>
      </c>
      <c r="D113" s="127">
        <v>180</v>
      </c>
      <c r="E113" s="253">
        <v>90</v>
      </c>
      <c r="F113" s="257">
        <f>D113*E113</f>
        <v>16200</v>
      </c>
    </row>
    <row r="114" spans="2:6" ht="16.5" thickBot="1" thickTop="1">
      <c r="B114" s="87" t="s">
        <v>26</v>
      </c>
      <c r="C114" s="127" t="s">
        <v>12</v>
      </c>
      <c r="D114" s="127">
        <v>180</v>
      </c>
      <c r="E114" s="253">
        <v>30</v>
      </c>
      <c r="F114" s="257">
        <f>D114*E114</f>
        <v>5400</v>
      </c>
    </row>
    <row r="115" spans="2:6" ht="16.5" thickBot="1" thickTop="1">
      <c r="B115" s="87" t="s">
        <v>173</v>
      </c>
      <c r="C115" s="127" t="s">
        <v>174</v>
      </c>
      <c r="D115" s="127">
        <v>6</v>
      </c>
      <c r="E115" s="253">
        <v>60</v>
      </c>
      <c r="F115" s="257">
        <f>D115*E115</f>
        <v>360</v>
      </c>
    </row>
    <row r="116" spans="2:6" ht="16.5" thickBot="1" thickTop="1">
      <c r="B116" s="293" t="s">
        <v>160</v>
      </c>
      <c r="C116" s="293"/>
      <c r="D116" s="293"/>
      <c r="E116" s="293"/>
      <c r="F116" s="260">
        <f>SUM(F112:F115)</f>
        <v>23960</v>
      </c>
    </row>
    <row r="117" spans="2:6" ht="16.5" thickBot="1" thickTop="1">
      <c r="B117" s="289" t="s">
        <v>158</v>
      </c>
      <c r="C117" s="289"/>
      <c r="D117" s="289"/>
      <c r="E117" s="289"/>
      <c r="F117" s="261">
        <f>F94+F109+F116</f>
        <v>45725</v>
      </c>
    </row>
    <row r="118" spans="2:6" ht="16.5" thickBot="1" thickTop="1">
      <c r="B118" s="290" t="s">
        <v>159</v>
      </c>
      <c r="C118" s="290"/>
      <c r="D118" s="290"/>
      <c r="E118" s="290"/>
      <c r="F118" s="262">
        <f>F117*25%+F117</f>
        <v>57156.25</v>
      </c>
    </row>
    <row r="119" ht="15.75" thickTop="1"/>
    <row r="123" spans="7:8" ht="15.75" thickBot="1">
      <c r="G123" s="143"/>
      <c r="H123" s="143"/>
    </row>
    <row r="124" spans="1:8" ht="20.25" customHeight="1" thickBot="1">
      <c r="A124" s="202"/>
      <c r="B124" s="300" t="s">
        <v>238</v>
      </c>
      <c r="C124" s="301"/>
      <c r="D124" s="301"/>
      <c r="E124" s="301"/>
      <c r="F124" s="302"/>
      <c r="G124" s="143"/>
      <c r="H124" s="143"/>
    </row>
    <row r="125" spans="2:6" ht="16.5" thickBot="1" thickTop="1">
      <c r="B125" s="292" t="s">
        <v>3</v>
      </c>
      <c r="C125" s="292"/>
      <c r="D125" s="292"/>
      <c r="E125" s="292"/>
      <c r="F125" s="292"/>
    </row>
    <row r="126" spans="2:6" ht="35.25" customHeight="1" thickBot="1" thickTop="1">
      <c r="B126" s="125" t="s">
        <v>156</v>
      </c>
      <c r="C126" s="126" t="s">
        <v>0</v>
      </c>
      <c r="D126" s="126" t="s">
        <v>1</v>
      </c>
      <c r="E126" s="252" t="s">
        <v>157</v>
      </c>
      <c r="F126" s="252" t="s">
        <v>2</v>
      </c>
    </row>
    <row r="127" spans="2:9" s="143" customFormat="1" ht="16.5" thickBot="1" thickTop="1">
      <c r="B127" s="130" t="s">
        <v>14</v>
      </c>
      <c r="C127" s="127" t="s">
        <v>381</v>
      </c>
      <c r="D127" s="224">
        <v>6</v>
      </c>
      <c r="E127" s="263">
        <v>3.5</v>
      </c>
      <c r="F127" s="259">
        <f>D127*E127</f>
        <v>21</v>
      </c>
      <c r="I127" s="241"/>
    </row>
    <row r="128" spans="2:6" ht="16.5" thickBot="1" thickTop="1">
      <c r="B128" s="130" t="s">
        <v>18</v>
      </c>
      <c r="C128" s="127" t="s">
        <v>372</v>
      </c>
      <c r="D128" s="127">
        <v>6</v>
      </c>
      <c r="E128" s="254">
        <v>12</v>
      </c>
      <c r="F128" s="259">
        <f aca="true" t="shared" si="5" ref="F128:F142">D128*E128</f>
        <v>72</v>
      </c>
    </row>
    <row r="129" spans="2:6" ht="16.5" thickBot="1" thickTop="1">
      <c r="B129" s="130" t="s">
        <v>176</v>
      </c>
      <c r="C129" s="131" t="s">
        <v>372</v>
      </c>
      <c r="D129" s="131">
        <v>4</v>
      </c>
      <c r="E129" s="259">
        <v>98.55</v>
      </c>
      <c r="F129" s="259">
        <f t="shared" si="5"/>
        <v>394.2</v>
      </c>
    </row>
    <row r="130" spans="2:6" ht="16.5" thickBot="1" thickTop="1">
      <c r="B130" s="130" t="s">
        <v>177</v>
      </c>
      <c r="C130" s="131" t="s">
        <v>372</v>
      </c>
      <c r="D130" s="131">
        <v>4</v>
      </c>
      <c r="E130" s="259">
        <v>13.8</v>
      </c>
      <c r="F130" s="259">
        <f t="shared" si="5"/>
        <v>55.2</v>
      </c>
    </row>
    <row r="131" spans="2:6" ht="16.5" thickBot="1" thickTop="1">
      <c r="B131" s="130" t="s">
        <v>178</v>
      </c>
      <c r="C131" s="131" t="s">
        <v>372</v>
      </c>
      <c r="D131" s="131">
        <v>55</v>
      </c>
      <c r="E131" s="259">
        <v>14.4</v>
      </c>
      <c r="F131" s="259">
        <f t="shared" si="5"/>
        <v>792</v>
      </c>
    </row>
    <row r="132" spans="2:6" ht="16.5" thickBot="1" thickTop="1">
      <c r="B132" s="130" t="s">
        <v>403</v>
      </c>
      <c r="C132" s="131" t="s">
        <v>372</v>
      </c>
      <c r="D132" s="131">
        <v>10</v>
      </c>
      <c r="E132" s="259">
        <v>49.99</v>
      </c>
      <c r="F132" s="259">
        <f t="shared" si="5"/>
        <v>499.90000000000003</v>
      </c>
    </row>
    <row r="133" spans="2:6" ht="16.5" thickBot="1" thickTop="1">
      <c r="B133" s="130" t="s">
        <v>404</v>
      </c>
      <c r="C133" s="131" t="s">
        <v>372</v>
      </c>
      <c r="D133" s="131">
        <v>3</v>
      </c>
      <c r="E133" s="259">
        <v>98</v>
      </c>
      <c r="F133" s="259">
        <f t="shared" si="5"/>
        <v>294</v>
      </c>
    </row>
    <row r="134" spans="2:6" ht="16.5" thickBot="1" thickTop="1">
      <c r="B134" s="130" t="s">
        <v>180</v>
      </c>
      <c r="C134" s="131" t="s">
        <v>372</v>
      </c>
      <c r="D134" s="131">
        <v>2</v>
      </c>
      <c r="E134" s="259">
        <v>29.9</v>
      </c>
      <c r="F134" s="259">
        <f t="shared" si="5"/>
        <v>59.8</v>
      </c>
    </row>
    <row r="135" spans="2:6" ht="17.25" customHeight="1" thickBot="1" thickTop="1">
      <c r="B135" s="130" t="s">
        <v>181</v>
      </c>
      <c r="C135" s="131" t="s">
        <v>372</v>
      </c>
      <c r="D135" s="131">
        <v>3</v>
      </c>
      <c r="E135" s="259">
        <v>13.08</v>
      </c>
      <c r="F135" s="259">
        <f t="shared" si="5"/>
        <v>39.24</v>
      </c>
    </row>
    <row r="136" spans="2:6" ht="16.5" thickBot="1" thickTop="1">
      <c r="B136" s="130" t="s">
        <v>182</v>
      </c>
      <c r="C136" s="131" t="s">
        <v>372</v>
      </c>
      <c r="D136" s="131">
        <v>55</v>
      </c>
      <c r="E136" s="259">
        <v>29.9</v>
      </c>
      <c r="F136" s="259">
        <f t="shared" si="5"/>
        <v>1644.5</v>
      </c>
    </row>
    <row r="137" spans="2:6" ht="16.5" thickBot="1" thickTop="1">
      <c r="B137" s="130" t="s">
        <v>183</v>
      </c>
      <c r="C137" s="131" t="s">
        <v>372</v>
      </c>
      <c r="D137" s="131">
        <v>55</v>
      </c>
      <c r="E137" s="259">
        <v>35.9</v>
      </c>
      <c r="F137" s="259">
        <f t="shared" si="5"/>
        <v>1974.5</v>
      </c>
    </row>
    <row r="138" spans="2:6" ht="16.5" thickBot="1" thickTop="1">
      <c r="B138" s="130" t="s">
        <v>184</v>
      </c>
      <c r="C138" s="131" t="s">
        <v>372</v>
      </c>
      <c r="D138" s="131">
        <v>55</v>
      </c>
      <c r="E138" s="259">
        <v>8.7</v>
      </c>
      <c r="F138" s="259">
        <f t="shared" si="5"/>
        <v>478.49999999999994</v>
      </c>
    </row>
    <row r="139" spans="2:6" ht="16.5" thickBot="1" thickTop="1">
      <c r="B139" s="130" t="s">
        <v>185</v>
      </c>
      <c r="C139" s="131" t="s">
        <v>372</v>
      </c>
      <c r="D139" s="131">
        <v>52</v>
      </c>
      <c r="E139" s="259">
        <v>80.55</v>
      </c>
      <c r="F139" s="259">
        <f t="shared" si="5"/>
        <v>4188.599999999999</v>
      </c>
    </row>
    <row r="140" spans="2:6" ht="16.5" thickBot="1" thickTop="1">
      <c r="B140" s="130" t="s">
        <v>186</v>
      </c>
      <c r="C140" s="131" t="s">
        <v>405</v>
      </c>
      <c r="D140" s="131">
        <v>52</v>
      </c>
      <c r="E140" s="259">
        <v>61.98</v>
      </c>
      <c r="F140" s="259">
        <f t="shared" si="5"/>
        <v>3222.96</v>
      </c>
    </row>
    <row r="141" spans="2:6" ht="16.5" thickBot="1" thickTop="1">
      <c r="B141" s="130" t="s">
        <v>154</v>
      </c>
      <c r="C141" s="131" t="s">
        <v>406</v>
      </c>
      <c r="D141" s="131">
        <v>28</v>
      </c>
      <c r="E141" s="259">
        <v>5</v>
      </c>
      <c r="F141" s="259">
        <f t="shared" si="5"/>
        <v>140</v>
      </c>
    </row>
    <row r="142" spans="2:6" ht="16.5" thickBot="1" thickTop="1">
      <c r="B142" s="130" t="s">
        <v>155</v>
      </c>
      <c r="C142" s="131" t="s">
        <v>407</v>
      </c>
      <c r="D142" s="131">
        <v>28</v>
      </c>
      <c r="E142" s="259">
        <v>6.2</v>
      </c>
      <c r="F142" s="259">
        <f t="shared" si="5"/>
        <v>173.6</v>
      </c>
    </row>
    <row r="143" spans="2:6" ht="16.5" thickBot="1" thickTop="1">
      <c r="B143" s="285" t="s">
        <v>2</v>
      </c>
      <c r="C143" s="285"/>
      <c r="D143" s="285"/>
      <c r="E143" s="285"/>
      <c r="F143" s="256">
        <f>SUM(F127:F142)</f>
        <v>14049.999999999998</v>
      </c>
    </row>
    <row r="144" spans="2:6" ht="16.5" thickBot="1" thickTop="1">
      <c r="B144" s="292" t="s">
        <v>8</v>
      </c>
      <c r="C144" s="292"/>
      <c r="D144" s="292"/>
      <c r="E144" s="292"/>
      <c r="F144" s="292"/>
    </row>
    <row r="145" spans="2:6" ht="27" customHeight="1" thickBot="1" thickTop="1">
      <c r="B145" s="125" t="s">
        <v>156</v>
      </c>
      <c r="C145" s="126" t="s">
        <v>0</v>
      </c>
      <c r="D145" s="126" t="s">
        <v>1</v>
      </c>
      <c r="E145" s="252" t="s">
        <v>157</v>
      </c>
      <c r="F145" s="252" t="s">
        <v>2</v>
      </c>
    </row>
    <row r="146" spans="2:6" ht="16.5" thickBot="1" thickTop="1">
      <c r="B146" s="87" t="s">
        <v>190</v>
      </c>
      <c r="C146" s="127" t="s">
        <v>12</v>
      </c>
      <c r="D146" s="127">
        <v>120</v>
      </c>
      <c r="E146" s="253">
        <v>90</v>
      </c>
      <c r="F146" s="257">
        <f>D146*E146</f>
        <v>10800</v>
      </c>
    </row>
    <row r="147" spans="2:6" ht="16.5" thickBot="1" thickTop="1">
      <c r="B147" s="87" t="s">
        <v>63</v>
      </c>
      <c r="C147" s="127" t="s">
        <v>5</v>
      </c>
      <c r="D147" s="127">
        <v>20</v>
      </c>
      <c r="E147" s="253">
        <v>15</v>
      </c>
      <c r="F147" s="257">
        <f aca="true" t="shared" si="6" ref="F147:F153">D147*E147</f>
        <v>300</v>
      </c>
    </row>
    <row r="148" spans="2:6" ht="16.5" thickBot="1" thickTop="1">
      <c r="B148" s="87" t="s">
        <v>62</v>
      </c>
      <c r="C148" s="127" t="s">
        <v>187</v>
      </c>
      <c r="D148" s="127">
        <v>50</v>
      </c>
      <c r="E148" s="253">
        <v>6</v>
      </c>
      <c r="F148" s="257">
        <f t="shared" si="6"/>
        <v>300</v>
      </c>
    </row>
    <row r="149" spans="2:6" ht="16.5" thickBot="1" thickTop="1">
      <c r="B149" s="87" t="s">
        <v>188</v>
      </c>
      <c r="C149" s="127" t="s">
        <v>5</v>
      </c>
      <c r="D149" s="127">
        <v>50</v>
      </c>
      <c r="E149" s="253">
        <v>0.4</v>
      </c>
      <c r="F149" s="257">
        <f t="shared" si="6"/>
        <v>20</v>
      </c>
    </row>
    <row r="150" spans="2:6" ht="16.5" thickBot="1" thickTop="1">
      <c r="B150" s="129" t="s">
        <v>170</v>
      </c>
      <c r="C150" s="127" t="s">
        <v>5</v>
      </c>
      <c r="D150" s="127">
        <v>50</v>
      </c>
      <c r="E150" s="253">
        <v>0.3</v>
      </c>
      <c r="F150" s="257">
        <f t="shared" si="6"/>
        <v>15</v>
      </c>
    </row>
    <row r="151" spans="2:6" ht="16.5" thickBot="1" thickTop="1">
      <c r="B151" s="87" t="s">
        <v>10</v>
      </c>
      <c r="C151" s="127" t="s">
        <v>5</v>
      </c>
      <c r="D151" s="127">
        <v>18</v>
      </c>
      <c r="E151" s="253">
        <v>1.5</v>
      </c>
      <c r="F151" s="257">
        <f t="shared" si="6"/>
        <v>27</v>
      </c>
    </row>
    <row r="152" spans="2:6" ht="16.5" thickBot="1" thickTop="1">
      <c r="B152" s="87" t="s">
        <v>189</v>
      </c>
      <c r="C152" s="127" t="s">
        <v>5</v>
      </c>
      <c r="D152" s="127">
        <v>4</v>
      </c>
      <c r="E152" s="253">
        <v>0.3</v>
      </c>
      <c r="F152" s="257">
        <f t="shared" si="6"/>
        <v>1.2</v>
      </c>
    </row>
    <row r="153" spans="2:6" ht="16.5" thickBot="1" thickTop="1">
      <c r="B153" s="130" t="s">
        <v>320</v>
      </c>
      <c r="C153" s="131" t="s">
        <v>175</v>
      </c>
      <c r="D153" s="131">
        <v>5</v>
      </c>
      <c r="E153" s="259">
        <v>150</v>
      </c>
      <c r="F153" s="257">
        <f t="shared" si="6"/>
        <v>750</v>
      </c>
    </row>
    <row r="154" spans="2:6" ht="16.5" thickBot="1" thickTop="1">
      <c r="B154" s="293" t="s">
        <v>2</v>
      </c>
      <c r="C154" s="293"/>
      <c r="D154" s="293"/>
      <c r="E154" s="293"/>
      <c r="F154" s="260">
        <f>SUM(F146:F153)</f>
        <v>12213.2</v>
      </c>
    </row>
    <row r="155" spans="2:6" ht="16.5" thickBot="1" thickTop="1">
      <c r="B155" s="292" t="s">
        <v>130</v>
      </c>
      <c r="C155" s="292"/>
      <c r="D155" s="292"/>
      <c r="E155" s="292"/>
      <c r="F155" s="292"/>
    </row>
    <row r="156" spans="2:6" ht="30" customHeight="1" thickBot="1" thickTop="1">
      <c r="B156" s="125" t="s">
        <v>156</v>
      </c>
      <c r="C156" s="126" t="s">
        <v>0</v>
      </c>
      <c r="D156" s="126" t="s">
        <v>1</v>
      </c>
      <c r="E156" s="252" t="s">
        <v>157</v>
      </c>
      <c r="F156" s="252" t="s">
        <v>2</v>
      </c>
    </row>
    <row r="157" spans="2:6" ht="16.5" thickBot="1" thickTop="1">
      <c r="B157" s="87" t="s">
        <v>65</v>
      </c>
      <c r="C157" s="127" t="s">
        <v>12</v>
      </c>
      <c r="D157" s="127">
        <v>60</v>
      </c>
      <c r="E157" s="253">
        <v>90</v>
      </c>
      <c r="F157" s="257">
        <f>D157*E157</f>
        <v>5400</v>
      </c>
    </row>
    <row r="158" spans="2:6" ht="16.5" thickBot="1" thickTop="1">
      <c r="B158" s="87" t="s">
        <v>26</v>
      </c>
      <c r="C158" s="127" t="s">
        <v>12</v>
      </c>
      <c r="D158" s="127">
        <v>40</v>
      </c>
      <c r="E158" s="253">
        <v>30</v>
      </c>
      <c r="F158" s="257">
        <f>D158*E158</f>
        <v>1200</v>
      </c>
    </row>
    <row r="159" spans="2:6" ht="16.5" thickBot="1" thickTop="1">
      <c r="B159" s="87" t="s">
        <v>173</v>
      </c>
      <c r="C159" s="127" t="s">
        <v>12</v>
      </c>
      <c r="D159" s="127">
        <v>6</v>
      </c>
      <c r="E159" s="253">
        <v>60</v>
      </c>
      <c r="F159" s="257">
        <f>D159*E159</f>
        <v>360</v>
      </c>
    </row>
    <row r="160" spans="2:6" ht="16.5" thickBot="1" thickTop="1">
      <c r="B160" s="87" t="s">
        <v>11</v>
      </c>
      <c r="C160" s="127" t="s">
        <v>12</v>
      </c>
      <c r="D160" s="127">
        <v>12</v>
      </c>
      <c r="E160" s="253">
        <v>100</v>
      </c>
      <c r="F160" s="257">
        <f>D160*E160</f>
        <v>1200</v>
      </c>
    </row>
    <row r="161" spans="2:6" ht="16.5" thickBot="1" thickTop="1">
      <c r="B161" s="293" t="s">
        <v>160</v>
      </c>
      <c r="C161" s="293"/>
      <c r="D161" s="293"/>
      <c r="E161" s="293"/>
      <c r="F161" s="260">
        <f>SUM(F157:F160)</f>
        <v>8160</v>
      </c>
    </row>
    <row r="162" spans="2:9" ht="16.5" thickBot="1" thickTop="1">
      <c r="B162" s="289" t="s">
        <v>158</v>
      </c>
      <c r="C162" s="289"/>
      <c r="D162" s="289"/>
      <c r="E162" s="289"/>
      <c r="F162" s="261">
        <f>SUM(F143+F154+F161)</f>
        <v>34423.2</v>
      </c>
      <c r="I162" s="244"/>
    </row>
    <row r="163" spans="2:9" ht="16.5" thickBot="1" thickTop="1">
      <c r="B163" s="290" t="s">
        <v>159</v>
      </c>
      <c r="C163" s="290"/>
      <c r="D163" s="290"/>
      <c r="E163" s="290"/>
      <c r="F163" s="262">
        <f>F162*25%+F162</f>
        <v>43029</v>
      </c>
      <c r="I163" s="240"/>
    </row>
    <row r="164" ht="15.75" thickTop="1"/>
    <row r="166" ht="15.75" thickBot="1"/>
    <row r="167" spans="1:8" ht="21" thickBot="1">
      <c r="A167" s="203"/>
      <c r="B167" s="303" t="s">
        <v>237</v>
      </c>
      <c r="C167" s="304"/>
      <c r="D167" s="304"/>
      <c r="E167" s="304"/>
      <c r="F167" s="305"/>
      <c r="G167" s="143"/>
      <c r="H167" s="143"/>
    </row>
    <row r="168" spans="2:6" ht="15.75" thickBot="1">
      <c r="B168" s="291" t="s">
        <v>3</v>
      </c>
      <c r="C168" s="291"/>
      <c r="D168" s="291"/>
      <c r="E168" s="291"/>
      <c r="F168" s="291"/>
    </row>
    <row r="169" spans="2:6" ht="30.75" customHeight="1" thickBot="1" thickTop="1">
      <c r="B169" s="125" t="s">
        <v>156</v>
      </c>
      <c r="C169" s="126" t="s">
        <v>0</v>
      </c>
      <c r="D169" s="126" t="s">
        <v>1</v>
      </c>
      <c r="E169" s="252" t="s">
        <v>157</v>
      </c>
      <c r="F169" s="252" t="s">
        <v>2</v>
      </c>
    </row>
    <row r="170" spans="2:9" s="143" customFormat="1" ht="16.5" thickBot="1" thickTop="1">
      <c r="B170" s="130" t="s">
        <v>14</v>
      </c>
      <c r="C170" s="127" t="s">
        <v>381</v>
      </c>
      <c r="D170" s="224">
        <v>5</v>
      </c>
      <c r="E170" s="263">
        <v>3.5</v>
      </c>
      <c r="F170" s="259">
        <f>D170*E170</f>
        <v>17.5</v>
      </c>
      <c r="I170" s="241"/>
    </row>
    <row r="171" spans="2:6" ht="16.5" thickBot="1" thickTop="1">
      <c r="B171" s="130" t="s">
        <v>18</v>
      </c>
      <c r="C171" s="127" t="s">
        <v>372</v>
      </c>
      <c r="D171" s="127">
        <v>10</v>
      </c>
      <c r="E171" s="254">
        <v>12</v>
      </c>
      <c r="F171" s="259">
        <f aca="true" t="shared" si="7" ref="F171:F176">D171*E171</f>
        <v>120</v>
      </c>
    </row>
    <row r="172" spans="2:6" ht="16.5" thickBot="1" thickTop="1">
      <c r="B172" s="130" t="s">
        <v>186</v>
      </c>
      <c r="C172" s="131" t="s">
        <v>405</v>
      </c>
      <c r="D172" s="131">
        <v>42</v>
      </c>
      <c r="E172" s="259">
        <v>61.98</v>
      </c>
      <c r="F172" s="259">
        <f t="shared" si="7"/>
        <v>2603.16</v>
      </c>
    </row>
    <row r="173" spans="2:6" ht="16.5" thickBot="1" thickTop="1">
      <c r="B173" s="130" t="s">
        <v>322</v>
      </c>
      <c r="C173" s="131" t="s">
        <v>407</v>
      </c>
      <c r="D173" s="131">
        <v>80</v>
      </c>
      <c r="E173" s="259">
        <v>6.2</v>
      </c>
      <c r="F173" s="259">
        <f t="shared" si="7"/>
        <v>496</v>
      </c>
    </row>
    <row r="174" spans="2:6" ht="16.5" thickBot="1" thickTop="1">
      <c r="B174" s="130" t="s">
        <v>194</v>
      </c>
      <c r="C174" s="131" t="s">
        <v>372</v>
      </c>
      <c r="D174" s="131">
        <v>48</v>
      </c>
      <c r="E174" s="259">
        <v>87.632</v>
      </c>
      <c r="F174" s="259">
        <f t="shared" si="7"/>
        <v>4206.336</v>
      </c>
    </row>
    <row r="175" spans="2:6" ht="16.5" thickBot="1" thickTop="1">
      <c r="B175" s="130" t="s">
        <v>195</v>
      </c>
      <c r="C175" s="131" t="s">
        <v>372</v>
      </c>
      <c r="D175" s="131">
        <v>50</v>
      </c>
      <c r="E175" s="259">
        <v>40.9</v>
      </c>
      <c r="F175" s="259">
        <f t="shared" si="7"/>
        <v>2045</v>
      </c>
    </row>
    <row r="176" spans="2:6" ht="16.5" thickBot="1" thickTop="1">
      <c r="B176" s="130" t="s">
        <v>321</v>
      </c>
      <c r="C176" s="131" t="s">
        <v>372</v>
      </c>
      <c r="D176" s="131">
        <v>48</v>
      </c>
      <c r="E176" s="259">
        <v>99</v>
      </c>
      <c r="F176" s="259">
        <f t="shared" si="7"/>
        <v>4752</v>
      </c>
    </row>
    <row r="177" spans="2:6" ht="16.5" thickBot="1" thickTop="1">
      <c r="B177" s="285" t="s">
        <v>2</v>
      </c>
      <c r="C177" s="285"/>
      <c r="D177" s="285"/>
      <c r="E177" s="285"/>
      <c r="F177" s="256">
        <f>SUM(F170:F176)</f>
        <v>14239.996</v>
      </c>
    </row>
    <row r="178" spans="2:6" ht="16.5" thickBot="1" thickTop="1">
      <c r="B178" s="292" t="s">
        <v>8</v>
      </c>
      <c r="C178" s="292"/>
      <c r="D178" s="292"/>
      <c r="E178" s="292"/>
      <c r="F178" s="292"/>
    </row>
    <row r="179" spans="2:6" ht="30.75" customHeight="1" thickBot="1" thickTop="1">
      <c r="B179" s="125" t="s">
        <v>156</v>
      </c>
      <c r="C179" s="126" t="s">
        <v>0</v>
      </c>
      <c r="D179" s="126" t="s">
        <v>1</v>
      </c>
      <c r="E179" s="252" t="s">
        <v>157</v>
      </c>
      <c r="F179" s="252" t="s">
        <v>2</v>
      </c>
    </row>
    <row r="180" spans="2:9" ht="16.5" thickBot="1" thickTop="1">
      <c r="B180" s="87" t="s">
        <v>315</v>
      </c>
      <c r="C180" s="127" t="s">
        <v>196</v>
      </c>
      <c r="D180" s="127">
        <v>150</v>
      </c>
      <c r="E180" s="253">
        <v>70</v>
      </c>
      <c r="F180" s="257">
        <f>D180*E180</f>
        <v>10500</v>
      </c>
      <c r="I180" s="240"/>
    </row>
    <row r="181" spans="2:9" ht="16.5" thickBot="1" thickTop="1">
      <c r="B181" s="87" t="s">
        <v>62</v>
      </c>
      <c r="C181" s="127" t="s">
        <v>5</v>
      </c>
      <c r="D181" s="127">
        <v>50</v>
      </c>
      <c r="E181" s="253">
        <v>6</v>
      </c>
      <c r="F181" s="257">
        <f aca="true" t="shared" si="8" ref="F181:F191">D181*E181</f>
        <v>300</v>
      </c>
      <c r="I181" s="240"/>
    </row>
    <row r="182" spans="2:9" s="143" customFormat="1" ht="16.5" thickBot="1" thickTop="1">
      <c r="B182" s="87" t="s">
        <v>320</v>
      </c>
      <c r="C182" s="127" t="s">
        <v>175</v>
      </c>
      <c r="D182" s="127">
        <v>3</v>
      </c>
      <c r="E182" s="253">
        <v>150</v>
      </c>
      <c r="F182" s="257">
        <f>D182*E182</f>
        <v>450</v>
      </c>
      <c r="I182" s="241"/>
    </row>
    <row r="183" spans="2:6" ht="16.5" thickBot="1" thickTop="1">
      <c r="B183" s="87" t="s">
        <v>63</v>
      </c>
      <c r="C183" s="127" t="s">
        <v>5</v>
      </c>
      <c r="D183" s="127">
        <v>20</v>
      </c>
      <c r="E183" s="253">
        <v>15</v>
      </c>
      <c r="F183" s="257">
        <f t="shared" si="8"/>
        <v>300</v>
      </c>
    </row>
    <row r="184" spans="2:6" ht="16.5" thickBot="1" thickTop="1">
      <c r="B184" s="87" t="s">
        <v>197</v>
      </c>
      <c r="C184" s="127" t="s">
        <v>5</v>
      </c>
      <c r="D184" s="127">
        <v>45</v>
      </c>
      <c r="E184" s="253">
        <v>0.4</v>
      </c>
      <c r="F184" s="257">
        <f t="shared" si="8"/>
        <v>18</v>
      </c>
    </row>
    <row r="185" spans="2:6" ht="16.5" thickBot="1" thickTop="1">
      <c r="B185" s="129" t="s">
        <v>170</v>
      </c>
      <c r="C185" s="127" t="s">
        <v>5</v>
      </c>
      <c r="D185" s="127">
        <v>48</v>
      </c>
      <c r="E185" s="253">
        <v>0.3</v>
      </c>
      <c r="F185" s="257">
        <f t="shared" si="8"/>
        <v>14.399999999999999</v>
      </c>
    </row>
    <row r="186" spans="2:6" ht="16.5" thickBot="1" thickTop="1">
      <c r="B186" s="87" t="s">
        <v>64</v>
      </c>
      <c r="C186" s="127" t="s">
        <v>5</v>
      </c>
      <c r="D186" s="127">
        <v>15</v>
      </c>
      <c r="E186" s="253">
        <v>1.5</v>
      </c>
      <c r="F186" s="257">
        <f t="shared" si="8"/>
        <v>22.5</v>
      </c>
    </row>
    <row r="187" spans="2:6" ht="16.5" thickBot="1" thickTop="1">
      <c r="B187" s="87" t="s">
        <v>198</v>
      </c>
      <c r="C187" s="127" t="s">
        <v>5</v>
      </c>
      <c r="D187" s="127">
        <v>4</v>
      </c>
      <c r="E187" s="253">
        <v>220</v>
      </c>
      <c r="F187" s="257">
        <f t="shared" si="8"/>
        <v>880</v>
      </c>
    </row>
    <row r="188" spans="2:6" ht="16.5" thickBot="1" thickTop="1">
      <c r="B188" s="87" t="s">
        <v>199</v>
      </c>
      <c r="C188" s="127" t="s">
        <v>5</v>
      </c>
      <c r="D188" s="127">
        <v>4</v>
      </c>
      <c r="E188" s="253">
        <v>90</v>
      </c>
      <c r="F188" s="257">
        <f t="shared" si="8"/>
        <v>360</v>
      </c>
    </row>
    <row r="189" spans="2:6" ht="16.5" thickBot="1" thickTop="1">
      <c r="B189" s="87" t="s">
        <v>200</v>
      </c>
      <c r="C189" s="127" t="s">
        <v>5</v>
      </c>
      <c r="D189" s="127">
        <v>4</v>
      </c>
      <c r="E189" s="253">
        <v>65</v>
      </c>
      <c r="F189" s="257">
        <f t="shared" si="8"/>
        <v>260</v>
      </c>
    </row>
    <row r="190" spans="2:6" ht="16.5" thickBot="1" thickTop="1">
      <c r="B190" s="87" t="s">
        <v>201</v>
      </c>
      <c r="C190" s="127" t="s">
        <v>5</v>
      </c>
      <c r="D190" s="127">
        <v>4</v>
      </c>
      <c r="E190" s="253">
        <v>180</v>
      </c>
      <c r="F190" s="257">
        <f t="shared" si="8"/>
        <v>720</v>
      </c>
    </row>
    <row r="191" spans="2:6" ht="16.5" thickBot="1" thickTop="1">
      <c r="B191" s="87" t="s">
        <v>191</v>
      </c>
      <c r="C191" s="127" t="s">
        <v>5</v>
      </c>
      <c r="D191" s="127">
        <v>8</v>
      </c>
      <c r="E191" s="253">
        <v>0.3</v>
      </c>
      <c r="F191" s="257">
        <f t="shared" si="8"/>
        <v>2.4</v>
      </c>
    </row>
    <row r="192" spans="2:6" ht="16.5" thickBot="1" thickTop="1">
      <c r="B192" s="293" t="s">
        <v>2</v>
      </c>
      <c r="C192" s="293"/>
      <c r="D192" s="293"/>
      <c r="E192" s="293"/>
      <c r="F192" s="260">
        <f>SUM(F180:F191)</f>
        <v>13827.3</v>
      </c>
    </row>
    <row r="193" spans="2:6" ht="16.5" thickBot="1" thickTop="1">
      <c r="B193" s="292" t="s">
        <v>130</v>
      </c>
      <c r="C193" s="292"/>
      <c r="D193" s="292"/>
      <c r="E193" s="292"/>
      <c r="F193" s="292"/>
    </row>
    <row r="194" spans="2:6" ht="28.5" customHeight="1" thickBot="1" thickTop="1">
      <c r="B194" s="125" t="s">
        <v>156</v>
      </c>
      <c r="C194" s="126" t="s">
        <v>0</v>
      </c>
      <c r="D194" s="126" t="s">
        <v>1</v>
      </c>
      <c r="E194" s="252" t="s">
        <v>157</v>
      </c>
      <c r="F194" s="252" t="s">
        <v>2</v>
      </c>
    </row>
    <row r="195" spans="2:6" ht="16.5" thickBot="1" thickTop="1">
      <c r="B195" s="142" t="s">
        <v>11</v>
      </c>
      <c r="C195" s="127" t="s">
        <v>12</v>
      </c>
      <c r="D195" s="127">
        <v>12</v>
      </c>
      <c r="E195" s="253">
        <v>100</v>
      </c>
      <c r="F195" s="257">
        <f>D195*E195</f>
        <v>1200</v>
      </c>
    </row>
    <row r="196" spans="2:6" ht="16.5" thickBot="1" thickTop="1">
      <c r="B196" s="142" t="s">
        <v>202</v>
      </c>
      <c r="C196" s="127" t="s">
        <v>12</v>
      </c>
      <c r="D196" s="127">
        <v>46</v>
      </c>
      <c r="E196" s="253">
        <v>90</v>
      </c>
      <c r="F196" s="257">
        <f>D196*E196</f>
        <v>4140</v>
      </c>
    </row>
    <row r="197" spans="2:6" ht="16.5" thickBot="1" thickTop="1">
      <c r="B197" s="142" t="s">
        <v>26</v>
      </c>
      <c r="C197" s="127" t="s">
        <v>12</v>
      </c>
      <c r="D197" s="127">
        <v>6</v>
      </c>
      <c r="E197" s="253">
        <v>30</v>
      </c>
      <c r="F197" s="257">
        <f>D197*E197</f>
        <v>180</v>
      </c>
    </row>
    <row r="198" spans="2:6" ht="16.5" thickBot="1" thickTop="1">
      <c r="B198" s="142" t="s">
        <v>192</v>
      </c>
      <c r="C198" s="127" t="s">
        <v>12</v>
      </c>
      <c r="D198" s="127">
        <v>6</v>
      </c>
      <c r="E198" s="253">
        <v>60</v>
      </c>
      <c r="F198" s="257">
        <f>D198*E198</f>
        <v>360</v>
      </c>
    </row>
    <row r="199" spans="2:6" ht="16.5" thickBot="1" thickTop="1">
      <c r="B199" s="293" t="s">
        <v>160</v>
      </c>
      <c r="C199" s="293"/>
      <c r="D199" s="293"/>
      <c r="E199" s="293"/>
      <c r="F199" s="260">
        <f>SUM(F195:F198)</f>
        <v>5880</v>
      </c>
    </row>
    <row r="200" spans="2:6" ht="16.5" thickBot="1" thickTop="1">
      <c r="B200" s="289" t="s">
        <v>158</v>
      </c>
      <c r="C200" s="289"/>
      <c r="D200" s="289"/>
      <c r="E200" s="289"/>
      <c r="F200" s="261">
        <f>F177+F192+F199</f>
        <v>33947.296</v>
      </c>
    </row>
    <row r="201" spans="2:6" ht="16.5" thickBot="1" thickTop="1">
      <c r="B201" s="290" t="s">
        <v>159</v>
      </c>
      <c r="C201" s="290"/>
      <c r="D201" s="290"/>
      <c r="E201" s="290"/>
      <c r="F201" s="262">
        <f>F200*25%+F200</f>
        <v>42434.12</v>
      </c>
    </row>
    <row r="202" spans="2:9" s="143" customFormat="1" ht="15.75" thickTop="1">
      <c r="B202" s="151"/>
      <c r="C202" s="151"/>
      <c r="D202" s="151"/>
      <c r="E202" s="264"/>
      <c r="F202" s="265"/>
      <c r="I202" s="241"/>
    </row>
    <row r="203" ht="15.75" thickBot="1"/>
    <row r="204" spans="2:8" ht="26.25" customHeight="1" thickBot="1">
      <c r="B204" s="286" t="s">
        <v>236</v>
      </c>
      <c r="C204" s="287"/>
      <c r="D204" s="287"/>
      <c r="E204" s="287"/>
      <c r="F204" s="288"/>
      <c r="G204" s="143"/>
      <c r="H204" s="143"/>
    </row>
    <row r="205" spans="2:6" ht="21" customHeight="1" thickBot="1">
      <c r="B205" s="291" t="s">
        <v>3</v>
      </c>
      <c r="C205" s="291"/>
      <c r="D205" s="291"/>
      <c r="E205" s="291"/>
      <c r="F205" s="291"/>
    </row>
    <row r="206" spans="2:6" ht="28.5" customHeight="1" thickBot="1" thickTop="1">
      <c r="B206" s="125" t="s">
        <v>156</v>
      </c>
      <c r="C206" s="126" t="s">
        <v>0</v>
      </c>
      <c r="D206" s="126" t="s">
        <v>1</v>
      </c>
      <c r="E206" s="252" t="s">
        <v>157</v>
      </c>
      <c r="F206" s="252" t="s">
        <v>2</v>
      </c>
    </row>
    <row r="207" spans="2:9" s="143" customFormat="1" ht="16.5" thickBot="1" thickTop="1">
      <c r="B207" s="130" t="s">
        <v>14</v>
      </c>
      <c r="C207" s="127" t="s">
        <v>381</v>
      </c>
      <c r="D207" s="224">
        <v>1</v>
      </c>
      <c r="E207" s="263">
        <v>3.5</v>
      </c>
      <c r="F207" s="259">
        <f>D207*E207</f>
        <v>3.5</v>
      </c>
      <c r="I207" s="241"/>
    </row>
    <row r="208" spans="2:6" ht="16.5" thickBot="1" thickTop="1">
      <c r="B208" s="130" t="s">
        <v>204</v>
      </c>
      <c r="C208" s="127" t="s">
        <v>372</v>
      </c>
      <c r="D208" s="127">
        <v>1</v>
      </c>
      <c r="E208" s="254">
        <v>12</v>
      </c>
      <c r="F208" s="259">
        <f aca="true" t="shared" si="9" ref="F208:F239">D208*E208</f>
        <v>12</v>
      </c>
    </row>
    <row r="209" spans="2:6" ht="16.5" thickBot="1" thickTop="1">
      <c r="B209" s="130" t="s">
        <v>205</v>
      </c>
      <c r="C209" s="127" t="s">
        <v>409</v>
      </c>
      <c r="D209" s="131">
        <v>2</v>
      </c>
      <c r="E209" s="259">
        <v>4.7</v>
      </c>
      <c r="F209" s="259">
        <f t="shared" si="9"/>
        <v>9.4</v>
      </c>
    </row>
    <row r="210" spans="2:6" ht="16.5" thickBot="1" thickTop="1">
      <c r="B210" s="130" t="s">
        <v>206</v>
      </c>
      <c r="C210" s="131" t="s">
        <v>372</v>
      </c>
      <c r="D210" s="131">
        <v>5</v>
      </c>
      <c r="E210" s="259">
        <v>4.8</v>
      </c>
      <c r="F210" s="259">
        <f t="shared" si="9"/>
        <v>24</v>
      </c>
    </row>
    <row r="211" spans="2:6" ht="16.5" thickBot="1" thickTop="1">
      <c r="B211" s="130" t="s">
        <v>410</v>
      </c>
      <c r="C211" s="131" t="s">
        <v>372</v>
      </c>
      <c r="D211" s="131">
        <v>2</v>
      </c>
      <c r="E211" s="259">
        <v>8</v>
      </c>
      <c r="F211" s="259">
        <f t="shared" si="9"/>
        <v>16</v>
      </c>
    </row>
    <row r="212" spans="2:6" ht="16.5" thickBot="1" thickTop="1">
      <c r="B212" s="130" t="s">
        <v>207</v>
      </c>
      <c r="C212" s="131" t="s">
        <v>411</v>
      </c>
      <c r="D212" s="131">
        <v>6</v>
      </c>
      <c r="E212" s="259">
        <v>6.16</v>
      </c>
      <c r="F212" s="259">
        <f t="shared" si="9"/>
        <v>36.96</v>
      </c>
    </row>
    <row r="213" spans="2:6" ht="16.5" thickBot="1" thickTop="1">
      <c r="B213" s="130" t="s">
        <v>208</v>
      </c>
      <c r="C213" s="131" t="s">
        <v>412</v>
      </c>
      <c r="D213" s="131">
        <v>4</v>
      </c>
      <c r="E213" s="259">
        <v>6.4</v>
      </c>
      <c r="F213" s="259">
        <f t="shared" si="9"/>
        <v>25.6</v>
      </c>
    </row>
    <row r="214" spans="2:6" ht="16.5" thickBot="1" thickTop="1">
      <c r="B214" s="130" t="s">
        <v>209</v>
      </c>
      <c r="C214" s="131" t="s">
        <v>372</v>
      </c>
      <c r="D214" s="131">
        <v>15</v>
      </c>
      <c r="E214" s="259">
        <v>1.9</v>
      </c>
      <c r="F214" s="259">
        <f t="shared" si="9"/>
        <v>28.5</v>
      </c>
    </row>
    <row r="215" spans="2:6" ht="16.5" thickBot="1" thickTop="1">
      <c r="B215" s="130" t="s">
        <v>210</v>
      </c>
      <c r="C215" s="131" t="s">
        <v>413</v>
      </c>
      <c r="D215" s="131">
        <v>5</v>
      </c>
      <c r="E215" s="259">
        <v>2.9</v>
      </c>
      <c r="F215" s="259">
        <f t="shared" si="9"/>
        <v>14.5</v>
      </c>
    </row>
    <row r="216" spans="2:6" ht="16.5" thickBot="1" thickTop="1">
      <c r="B216" s="130" t="s">
        <v>211</v>
      </c>
      <c r="C216" s="131" t="s">
        <v>413</v>
      </c>
      <c r="D216" s="131">
        <v>5</v>
      </c>
      <c r="E216" s="259">
        <v>3.7</v>
      </c>
      <c r="F216" s="259">
        <f t="shared" si="9"/>
        <v>18.5</v>
      </c>
    </row>
    <row r="217" spans="2:6" ht="16.5" thickBot="1" thickTop="1">
      <c r="B217" s="130" t="s">
        <v>414</v>
      </c>
      <c r="C217" s="131" t="s">
        <v>372</v>
      </c>
      <c r="D217" s="131">
        <v>5</v>
      </c>
      <c r="E217" s="259">
        <v>2.5</v>
      </c>
      <c r="F217" s="259">
        <f t="shared" si="9"/>
        <v>12.5</v>
      </c>
    </row>
    <row r="218" spans="2:6" ht="16.5" thickBot="1" thickTop="1">
      <c r="B218" s="130" t="s">
        <v>331</v>
      </c>
      <c r="C218" s="131" t="s">
        <v>372</v>
      </c>
      <c r="D218" s="131">
        <v>5</v>
      </c>
      <c r="E218" s="259">
        <v>2.3</v>
      </c>
      <c r="F218" s="259">
        <f t="shared" si="9"/>
        <v>11.5</v>
      </c>
    </row>
    <row r="219" spans="2:6" ht="16.5" thickBot="1" thickTop="1">
      <c r="B219" s="130" t="s">
        <v>212</v>
      </c>
      <c r="C219" s="131" t="s">
        <v>413</v>
      </c>
      <c r="D219" s="131">
        <v>4</v>
      </c>
      <c r="E219" s="259">
        <v>4.2</v>
      </c>
      <c r="F219" s="259">
        <f t="shared" si="9"/>
        <v>16.8</v>
      </c>
    </row>
    <row r="220" spans="2:6" ht="16.5" thickBot="1" thickTop="1">
      <c r="B220" s="130" t="s">
        <v>213</v>
      </c>
      <c r="C220" s="131" t="s">
        <v>372</v>
      </c>
      <c r="D220" s="131">
        <v>6</v>
      </c>
      <c r="E220" s="259">
        <v>2.15</v>
      </c>
      <c r="F220" s="259">
        <f t="shared" si="9"/>
        <v>12.899999999999999</v>
      </c>
    </row>
    <row r="221" spans="2:6" ht="16.5" thickBot="1" thickTop="1">
      <c r="B221" s="130" t="s">
        <v>214</v>
      </c>
      <c r="C221" s="131" t="s">
        <v>372</v>
      </c>
      <c r="D221" s="131">
        <v>6</v>
      </c>
      <c r="E221" s="259">
        <v>3.2</v>
      </c>
      <c r="F221" s="259">
        <f t="shared" si="9"/>
        <v>19.200000000000003</v>
      </c>
    </row>
    <row r="222" spans="2:6" ht="16.5" thickBot="1" thickTop="1">
      <c r="B222" s="130" t="s">
        <v>215</v>
      </c>
      <c r="C222" s="131" t="s">
        <v>372</v>
      </c>
      <c r="D222" s="131">
        <v>6</v>
      </c>
      <c r="E222" s="259">
        <v>3.45</v>
      </c>
      <c r="F222" s="259">
        <f t="shared" si="9"/>
        <v>20.700000000000003</v>
      </c>
    </row>
    <row r="223" spans="2:6" ht="16.5" thickBot="1" thickTop="1">
      <c r="B223" s="130" t="s">
        <v>216</v>
      </c>
      <c r="C223" s="131" t="s">
        <v>372</v>
      </c>
      <c r="D223" s="131">
        <v>4</v>
      </c>
      <c r="E223" s="259">
        <v>6.92</v>
      </c>
      <c r="F223" s="259">
        <f t="shared" si="9"/>
        <v>27.68</v>
      </c>
    </row>
    <row r="224" spans="2:6" ht="16.5" thickBot="1" thickTop="1">
      <c r="B224" s="130" t="s">
        <v>217</v>
      </c>
      <c r="C224" s="131" t="s">
        <v>378</v>
      </c>
      <c r="D224" s="131">
        <v>6</v>
      </c>
      <c r="E224" s="259">
        <v>4.9</v>
      </c>
      <c r="F224" s="259">
        <f t="shared" si="9"/>
        <v>29.400000000000002</v>
      </c>
    </row>
    <row r="225" spans="2:6" ht="16.5" thickBot="1" thickTop="1">
      <c r="B225" s="130" t="s">
        <v>218</v>
      </c>
      <c r="C225" s="131" t="s">
        <v>415</v>
      </c>
      <c r="D225" s="131">
        <v>5</v>
      </c>
      <c r="E225" s="259">
        <v>8.1</v>
      </c>
      <c r="F225" s="259">
        <f t="shared" si="9"/>
        <v>40.5</v>
      </c>
    </row>
    <row r="226" spans="2:6" ht="16.5" thickBot="1" thickTop="1">
      <c r="B226" s="130" t="s">
        <v>416</v>
      </c>
      <c r="C226" s="131" t="s">
        <v>220</v>
      </c>
      <c r="D226" s="131">
        <v>10</v>
      </c>
      <c r="E226" s="259">
        <v>0.55</v>
      </c>
      <c r="F226" s="259">
        <f t="shared" si="9"/>
        <v>5.5</v>
      </c>
    </row>
    <row r="227" spans="2:6" ht="16.5" thickBot="1" thickTop="1">
      <c r="B227" s="130" t="s">
        <v>219</v>
      </c>
      <c r="C227" s="131" t="s">
        <v>417</v>
      </c>
      <c r="D227" s="131">
        <v>4</v>
      </c>
      <c r="E227" s="259">
        <v>7.9</v>
      </c>
      <c r="F227" s="259">
        <f t="shared" si="9"/>
        <v>31.6</v>
      </c>
    </row>
    <row r="228" spans="2:6" ht="16.5" thickBot="1" thickTop="1">
      <c r="B228" s="130" t="s">
        <v>332</v>
      </c>
      <c r="C228" s="131" t="s">
        <v>372</v>
      </c>
      <c r="D228" s="131">
        <v>6</v>
      </c>
      <c r="E228" s="259">
        <v>13.9</v>
      </c>
      <c r="F228" s="259">
        <f t="shared" si="9"/>
        <v>83.4</v>
      </c>
    </row>
    <row r="229" spans="2:6" ht="16.5" thickBot="1" thickTop="1">
      <c r="B229" s="130" t="s">
        <v>221</v>
      </c>
      <c r="C229" s="131" t="s">
        <v>372</v>
      </c>
      <c r="D229" s="131">
        <v>6</v>
      </c>
      <c r="E229" s="259">
        <v>3.45</v>
      </c>
      <c r="F229" s="259">
        <f t="shared" si="9"/>
        <v>20.700000000000003</v>
      </c>
    </row>
    <row r="230" spans="2:6" ht="16.5" thickBot="1" thickTop="1">
      <c r="B230" s="130" t="s">
        <v>327</v>
      </c>
      <c r="C230" s="131" t="s">
        <v>372</v>
      </c>
      <c r="D230" s="131">
        <v>10</v>
      </c>
      <c r="E230" s="259">
        <v>2.9</v>
      </c>
      <c r="F230" s="259">
        <f t="shared" si="9"/>
        <v>29</v>
      </c>
    </row>
    <row r="231" spans="2:6" ht="16.5" thickBot="1" thickTop="1">
      <c r="B231" s="130" t="s">
        <v>418</v>
      </c>
      <c r="C231" s="131" t="s">
        <v>372</v>
      </c>
      <c r="D231" s="131">
        <v>1</v>
      </c>
      <c r="E231" s="259">
        <v>16</v>
      </c>
      <c r="F231" s="259">
        <f t="shared" si="9"/>
        <v>16</v>
      </c>
    </row>
    <row r="232" spans="2:6" ht="16.5" thickBot="1" thickTop="1">
      <c r="B232" s="130" t="s">
        <v>328</v>
      </c>
      <c r="C232" s="131" t="s">
        <v>372</v>
      </c>
      <c r="D232" s="131">
        <v>40</v>
      </c>
      <c r="E232" s="259">
        <v>39.9</v>
      </c>
      <c r="F232" s="259">
        <f t="shared" si="9"/>
        <v>1596</v>
      </c>
    </row>
    <row r="233" spans="2:6" ht="16.5" thickBot="1" thickTop="1">
      <c r="B233" s="130" t="s">
        <v>329</v>
      </c>
      <c r="C233" s="131" t="s">
        <v>372</v>
      </c>
      <c r="D233" s="131">
        <v>40</v>
      </c>
      <c r="E233" s="259">
        <v>12.9</v>
      </c>
      <c r="F233" s="259">
        <f t="shared" si="9"/>
        <v>516</v>
      </c>
    </row>
    <row r="234" spans="2:6" ht="16.5" thickBot="1" thickTop="1">
      <c r="B234" s="130" t="s">
        <v>154</v>
      </c>
      <c r="C234" s="131" t="s">
        <v>406</v>
      </c>
      <c r="D234" s="131">
        <v>4</v>
      </c>
      <c r="E234" s="259">
        <v>5</v>
      </c>
      <c r="F234" s="259">
        <f t="shared" si="9"/>
        <v>20</v>
      </c>
    </row>
    <row r="235" spans="2:6" ht="16.5" thickBot="1" thickTop="1">
      <c r="B235" s="130" t="s">
        <v>222</v>
      </c>
      <c r="C235" s="131" t="s">
        <v>408</v>
      </c>
      <c r="D235" s="131">
        <v>1</v>
      </c>
      <c r="E235" s="259">
        <v>18</v>
      </c>
      <c r="F235" s="259">
        <f t="shared" si="9"/>
        <v>18</v>
      </c>
    </row>
    <row r="236" spans="2:6" ht="16.5" thickBot="1" thickTop="1">
      <c r="B236" s="130" t="s">
        <v>186</v>
      </c>
      <c r="C236" s="131" t="s">
        <v>405</v>
      </c>
      <c r="D236" s="131">
        <v>2</v>
      </c>
      <c r="E236" s="259">
        <v>61.98</v>
      </c>
      <c r="F236" s="259">
        <f t="shared" si="9"/>
        <v>123.96</v>
      </c>
    </row>
    <row r="237" spans="2:6" ht="16.5" thickBot="1" thickTop="1">
      <c r="B237" s="130" t="s">
        <v>155</v>
      </c>
      <c r="C237" s="131" t="s">
        <v>407</v>
      </c>
      <c r="D237" s="131">
        <v>3</v>
      </c>
      <c r="E237" s="259">
        <v>6.2</v>
      </c>
      <c r="F237" s="259">
        <f t="shared" si="9"/>
        <v>18.6</v>
      </c>
    </row>
    <row r="238" spans="2:6" ht="16.5" thickBot="1" thickTop="1">
      <c r="B238" s="130" t="s">
        <v>223</v>
      </c>
      <c r="C238" s="225" t="s">
        <v>383</v>
      </c>
      <c r="D238" s="225">
        <v>4</v>
      </c>
      <c r="E238" s="263">
        <v>6.5</v>
      </c>
      <c r="F238" s="259">
        <f t="shared" si="9"/>
        <v>26</v>
      </c>
    </row>
    <row r="239" spans="2:6" ht="16.5" thickBot="1" thickTop="1">
      <c r="B239" s="130" t="s">
        <v>330</v>
      </c>
      <c r="C239" s="131" t="s">
        <v>388</v>
      </c>
      <c r="D239" s="131">
        <v>2</v>
      </c>
      <c r="E239" s="259">
        <v>7.55</v>
      </c>
      <c r="F239" s="259">
        <f t="shared" si="9"/>
        <v>15.1</v>
      </c>
    </row>
    <row r="240" spans="2:9" ht="19.5" customHeight="1" thickBot="1" thickTop="1">
      <c r="B240" s="285" t="s">
        <v>2</v>
      </c>
      <c r="C240" s="285"/>
      <c r="D240" s="285"/>
      <c r="E240" s="285"/>
      <c r="F240" s="256">
        <f>SUM(F207:F239)</f>
        <v>2900</v>
      </c>
      <c r="I240" s="244"/>
    </row>
    <row r="241" spans="2:6" ht="21" customHeight="1" thickBot="1" thickTop="1">
      <c r="B241" s="292" t="s">
        <v>8</v>
      </c>
      <c r="C241" s="292"/>
      <c r="D241" s="292"/>
      <c r="E241" s="292"/>
      <c r="F241" s="292"/>
    </row>
    <row r="242" spans="2:6" ht="28.5" customHeight="1" thickBot="1" thickTop="1">
      <c r="B242" s="125" t="s">
        <v>156</v>
      </c>
      <c r="C242" s="126" t="s">
        <v>0</v>
      </c>
      <c r="D242" s="126" t="s">
        <v>1</v>
      </c>
      <c r="E242" s="252" t="s">
        <v>157</v>
      </c>
      <c r="F242" s="252" t="s">
        <v>2</v>
      </c>
    </row>
    <row r="243" spans="2:6" ht="16.5" thickBot="1" thickTop="1">
      <c r="B243" s="87" t="s">
        <v>224</v>
      </c>
      <c r="C243" s="127" t="s">
        <v>12</v>
      </c>
      <c r="D243" s="127">
        <v>16</v>
      </c>
      <c r="E243" s="253">
        <v>70</v>
      </c>
      <c r="F243" s="257">
        <f>E243*D243</f>
        <v>1120</v>
      </c>
    </row>
    <row r="244" spans="2:6" ht="16.5" thickBot="1" thickTop="1">
      <c r="B244" s="87" t="s">
        <v>225</v>
      </c>
      <c r="C244" s="127" t="s">
        <v>12</v>
      </c>
      <c r="D244" s="127">
        <v>16</v>
      </c>
      <c r="E244" s="253">
        <v>70</v>
      </c>
      <c r="F244" s="257">
        <f aca="true" t="shared" si="10" ref="F244:F254">E244*D244</f>
        <v>1120</v>
      </c>
    </row>
    <row r="245" spans="2:9" s="143" customFormat="1" ht="16.5" thickBot="1" thickTop="1">
      <c r="B245" s="87" t="s">
        <v>326</v>
      </c>
      <c r="C245" s="127" t="s">
        <v>12</v>
      </c>
      <c r="D245" s="127">
        <v>16</v>
      </c>
      <c r="E245" s="253">
        <v>90</v>
      </c>
      <c r="F245" s="257">
        <f t="shared" si="10"/>
        <v>1440</v>
      </c>
      <c r="I245" s="241"/>
    </row>
    <row r="246" spans="2:6" ht="16.5" thickBot="1" thickTop="1">
      <c r="B246" s="87" t="s">
        <v>324</v>
      </c>
      <c r="C246" s="223" t="s">
        <v>175</v>
      </c>
      <c r="D246" s="127">
        <v>240</v>
      </c>
      <c r="E246" s="253">
        <v>4</v>
      </c>
      <c r="F246" s="257">
        <f t="shared" si="10"/>
        <v>960</v>
      </c>
    </row>
    <row r="247" spans="2:6" ht="16.5" thickBot="1" thickTop="1">
      <c r="B247" s="87" t="s">
        <v>325</v>
      </c>
      <c r="C247" s="223" t="s">
        <v>255</v>
      </c>
      <c r="D247" s="127">
        <v>60</v>
      </c>
      <c r="E247" s="253">
        <v>5</v>
      </c>
      <c r="F247" s="257">
        <f t="shared" si="10"/>
        <v>300</v>
      </c>
    </row>
    <row r="248" spans="2:6" ht="16.5" thickBot="1" thickTop="1">
      <c r="B248" s="87" t="s">
        <v>96</v>
      </c>
      <c r="C248" s="127" t="s">
        <v>12</v>
      </c>
      <c r="D248" s="127">
        <v>4</v>
      </c>
      <c r="E248" s="253">
        <v>80</v>
      </c>
      <c r="F248" s="257">
        <f t="shared" si="10"/>
        <v>320</v>
      </c>
    </row>
    <row r="249" spans="2:6" ht="16.5" thickBot="1" thickTop="1">
      <c r="B249" s="87" t="s">
        <v>97</v>
      </c>
      <c r="C249" s="127" t="s">
        <v>226</v>
      </c>
      <c r="D249" s="127">
        <v>6</v>
      </c>
      <c r="E249" s="253">
        <v>150</v>
      </c>
      <c r="F249" s="257">
        <f t="shared" si="10"/>
        <v>900</v>
      </c>
    </row>
    <row r="250" spans="2:6" ht="16.5" thickBot="1" thickTop="1">
      <c r="B250" s="87" t="s">
        <v>227</v>
      </c>
      <c r="C250" s="127" t="s">
        <v>5</v>
      </c>
      <c r="D250" s="127">
        <v>2</v>
      </c>
      <c r="E250" s="253">
        <v>80</v>
      </c>
      <c r="F250" s="257">
        <f t="shared" si="10"/>
        <v>160</v>
      </c>
    </row>
    <row r="251" spans="2:6" ht="16.5" thickBot="1" thickTop="1">
      <c r="B251" s="87" t="s">
        <v>228</v>
      </c>
      <c r="C251" s="127" t="s">
        <v>5</v>
      </c>
      <c r="D251" s="127">
        <v>54</v>
      </c>
      <c r="E251" s="253">
        <v>0.3</v>
      </c>
      <c r="F251" s="257">
        <f t="shared" si="10"/>
        <v>16.2</v>
      </c>
    </row>
    <row r="252" spans="2:6" ht="16.5" thickBot="1" thickTop="1">
      <c r="B252" s="87" t="s">
        <v>63</v>
      </c>
      <c r="C252" s="127" t="s">
        <v>5</v>
      </c>
      <c r="D252" s="127">
        <v>30</v>
      </c>
      <c r="E252" s="253">
        <v>15</v>
      </c>
      <c r="F252" s="257">
        <f t="shared" si="10"/>
        <v>450</v>
      </c>
    </row>
    <row r="253" spans="2:6" ht="16.5" thickBot="1" thickTop="1">
      <c r="B253" s="87" t="s">
        <v>10</v>
      </c>
      <c r="C253" s="127" t="s">
        <v>5</v>
      </c>
      <c r="D253" s="127">
        <v>16</v>
      </c>
      <c r="E253" s="253">
        <v>1.5</v>
      </c>
      <c r="F253" s="257">
        <f t="shared" si="10"/>
        <v>24</v>
      </c>
    </row>
    <row r="254" spans="2:6" ht="16.5" thickBot="1" thickTop="1">
      <c r="B254" s="87" t="s">
        <v>188</v>
      </c>
      <c r="C254" s="127" t="s">
        <v>5</v>
      </c>
      <c r="D254" s="127">
        <v>40</v>
      </c>
      <c r="E254" s="253">
        <v>0.4</v>
      </c>
      <c r="F254" s="257">
        <f t="shared" si="10"/>
        <v>16</v>
      </c>
    </row>
    <row r="255" spans="2:6" ht="19.5" customHeight="1" thickBot="1" thickTop="1">
      <c r="B255" s="293" t="s">
        <v>2</v>
      </c>
      <c r="C255" s="293"/>
      <c r="D255" s="293"/>
      <c r="E255" s="293"/>
      <c r="F255" s="260">
        <f>SUM(F243:F254)</f>
        <v>6826.2</v>
      </c>
    </row>
    <row r="256" spans="2:9" ht="19.5" customHeight="1" thickBot="1" thickTop="1">
      <c r="B256" s="292" t="s">
        <v>130</v>
      </c>
      <c r="C256" s="292"/>
      <c r="D256" s="292"/>
      <c r="E256" s="292"/>
      <c r="F256" s="292"/>
      <c r="I256" s="245"/>
    </row>
    <row r="257" spans="2:6" ht="28.5" customHeight="1" thickBot="1" thickTop="1">
      <c r="B257" s="125" t="s">
        <v>156</v>
      </c>
      <c r="C257" s="126" t="s">
        <v>0</v>
      </c>
      <c r="D257" s="126" t="s">
        <v>1</v>
      </c>
      <c r="E257" s="252" t="s">
        <v>157</v>
      </c>
      <c r="F257" s="252" t="s">
        <v>2</v>
      </c>
    </row>
    <row r="258" spans="2:6" ht="16.5" thickBot="1" thickTop="1">
      <c r="B258" s="142" t="s">
        <v>11</v>
      </c>
      <c r="C258" s="127" t="s">
        <v>12</v>
      </c>
      <c r="D258" s="127">
        <v>16</v>
      </c>
      <c r="E258" s="253">
        <v>100</v>
      </c>
      <c r="F258" s="257">
        <f>D258*E258</f>
        <v>1600</v>
      </c>
    </row>
    <row r="259" spans="2:6" ht="16.5" thickBot="1" thickTop="1">
      <c r="B259" s="142" t="s">
        <v>13</v>
      </c>
      <c r="C259" s="127" t="s">
        <v>12</v>
      </c>
      <c r="D259" s="127">
        <v>48</v>
      </c>
      <c r="E259" s="253">
        <v>90</v>
      </c>
      <c r="F259" s="257">
        <f>D259*E259</f>
        <v>4320</v>
      </c>
    </row>
    <row r="260" spans="2:6" ht="16.5" thickBot="1" thickTop="1">
      <c r="B260" s="142" t="s">
        <v>103</v>
      </c>
      <c r="C260" s="127" t="s">
        <v>12</v>
      </c>
      <c r="D260" s="127">
        <v>48</v>
      </c>
      <c r="E260" s="253">
        <v>30</v>
      </c>
      <c r="F260" s="257">
        <f>D260*E260</f>
        <v>1440</v>
      </c>
    </row>
    <row r="261" spans="2:6" ht="16.5" thickBot="1" thickTop="1">
      <c r="B261" s="142" t="s">
        <v>192</v>
      </c>
      <c r="C261" s="127" t="s">
        <v>12</v>
      </c>
      <c r="D261" s="127">
        <v>6</v>
      </c>
      <c r="E261" s="253">
        <v>60</v>
      </c>
      <c r="F261" s="257">
        <f>D261*E261</f>
        <v>360</v>
      </c>
    </row>
    <row r="262" spans="2:6" ht="16.5" thickBot="1" thickTop="1">
      <c r="B262" s="293" t="s">
        <v>160</v>
      </c>
      <c r="C262" s="293"/>
      <c r="D262" s="293"/>
      <c r="E262" s="293"/>
      <c r="F262" s="260">
        <f>SUM(F258:F261)</f>
        <v>7720</v>
      </c>
    </row>
    <row r="263" spans="2:6" ht="23.25" customHeight="1" thickBot="1" thickTop="1">
      <c r="B263" s="289" t="s">
        <v>158</v>
      </c>
      <c r="C263" s="289"/>
      <c r="D263" s="289"/>
      <c r="E263" s="289"/>
      <c r="F263" s="261">
        <f>F240+F255+F262</f>
        <v>17446.2</v>
      </c>
    </row>
    <row r="264" spans="2:6" ht="21" customHeight="1" thickBot="1" thickTop="1">
      <c r="B264" s="290" t="s">
        <v>159</v>
      </c>
      <c r="C264" s="290"/>
      <c r="D264" s="290"/>
      <c r="E264" s="290"/>
      <c r="F264" s="262">
        <f>F263*25%+F263</f>
        <v>21807.75</v>
      </c>
    </row>
    <row r="265" ht="15.75" thickTop="1"/>
    <row r="268" ht="15.75" thickBot="1"/>
    <row r="269" spans="2:7" ht="27" customHeight="1" thickBot="1">
      <c r="B269" s="286" t="s">
        <v>235</v>
      </c>
      <c r="C269" s="287"/>
      <c r="D269" s="287"/>
      <c r="E269" s="287"/>
      <c r="F269" s="288"/>
      <c r="G269" s="143"/>
    </row>
    <row r="270" spans="2:6" ht="21" customHeight="1" thickBot="1">
      <c r="B270" s="291" t="s">
        <v>3</v>
      </c>
      <c r="C270" s="291"/>
      <c r="D270" s="291"/>
      <c r="E270" s="291"/>
      <c r="F270" s="291"/>
    </row>
    <row r="271" spans="2:6" ht="29.25" customHeight="1" thickBot="1" thickTop="1">
      <c r="B271" s="125" t="s">
        <v>156</v>
      </c>
      <c r="C271" s="126" t="s">
        <v>0</v>
      </c>
      <c r="D271" s="126" t="s">
        <v>1</v>
      </c>
      <c r="E271" s="252" t="s">
        <v>157</v>
      </c>
      <c r="F271" s="252" t="s">
        <v>2</v>
      </c>
    </row>
    <row r="272" spans="2:9" s="143" customFormat="1" ht="16.5" thickBot="1" thickTop="1">
      <c r="B272" s="147" t="s">
        <v>14</v>
      </c>
      <c r="C272" s="127" t="s">
        <v>381</v>
      </c>
      <c r="D272" s="224">
        <v>6</v>
      </c>
      <c r="E272" s="263">
        <v>3.5</v>
      </c>
      <c r="F272" s="263">
        <f>D272*E272</f>
        <v>21</v>
      </c>
      <c r="I272" s="241"/>
    </row>
    <row r="273" spans="2:6" ht="16.5" thickBot="1" thickTop="1">
      <c r="B273" s="227" t="s">
        <v>229</v>
      </c>
      <c r="C273" s="127" t="s">
        <v>372</v>
      </c>
      <c r="D273" s="127">
        <v>6</v>
      </c>
      <c r="E273" s="254">
        <v>12</v>
      </c>
      <c r="F273" s="263">
        <f aca="true" t="shared" si="11" ref="F273:F279">D273*E273</f>
        <v>72</v>
      </c>
    </row>
    <row r="274" spans="2:6" ht="16.5" thickBot="1" thickTop="1">
      <c r="B274" s="130" t="s">
        <v>333</v>
      </c>
      <c r="C274" s="131" t="s">
        <v>372</v>
      </c>
      <c r="D274" s="131">
        <v>10</v>
      </c>
      <c r="E274" s="259">
        <v>231.142</v>
      </c>
      <c r="F274" s="263">
        <f t="shared" si="11"/>
        <v>2311.42</v>
      </c>
    </row>
    <row r="275" spans="2:6" ht="16.5" thickBot="1" thickTop="1">
      <c r="B275" s="130" t="s">
        <v>335</v>
      </c>
      <c r="C275" s="131" t="s">
        <v>372</v>
      </c>
      <c r="D275" s="131">
        <v>40</v>
      </c>
      <c r="E275" s="259">
        <v>63.9</v>
      </c>
      <c r="F275" s="263">
        <f t="shared" si="11"/>
        <v>2556</v>
      </c>
    </row>
    <row r="276" spans="2:6" ht="16.5" thickBot="1" thickTop="1">
      <c r="B276" s="130" t="s">
        <v>230</v>
      </c>
      <c r="C276" s="131" t="s">
        <v>407</v>
      </c>
      <c r="D276" s="131">
        <v>10</v>
      </c>
      <c r="E276" s="259">
        <v>6.2</v>
      </c>
      <c r="F276" s="263">
        <f t="shared" si="11"/>
        <v>62</v>
      </c>
    </row>
    <row r="277" spans="2:6" ht="16.5" thickBot="1" thickTop="1">
      <c r="B277" s="130" t="s">
        <v>231</v>
      </c>
      <c r="C277" s="131" t="s">
        <v>405</v>
      </c>
      <c r="D277" s="131">
        <v>21</v>
      </c>
      <c r="E277" s="259">
        <v>61.98</v>
      </c>
      <c r="F277" s="263">
        <f t="shared" si="11"/>
        <v>1301.58</v>
      </c>
    </row>
    <row r="278" spans="2:6" ht="16.5" thickBot="1" thickTop="1">
      <c r="B278" s="222" t="s">
        <v>232</v>
      </c>
      <c r="C278" s="225" t="s">
        <v>372</v>
      </c>
      <c r="D278" s="225">
        <v>10</v>
      </c>
      <c r="E278" s="263">
        <v>18</v>
      </c>
      <c r="F278" s="263">
        <f t="shared" si="11"/>
        <v>180</v>
      </c>
    </row>
    <row r="279" spans="2:6" ht="16.5" thickBot="1" thickTop="1">
      <c r="B279" s="130" t="s">
        <v>233</v>
      </c>
      <c r="C279" s="131" t="s">
        <v>372</v>
      </c>
      <c r="D279" s="131">
        <v>40</v>
      </c>
      <c r="E279" s="259">
        <v>39.9</v>
      </c>
      <c r="F279" s="263">
        <f t="shared" si="11"/>
        <v>1596</v>
      </c>
    </row>
    <row r="280" spans="2:9" ht="16.5" thickBot="1" thickTop="1">
      <c r="B280" s="285" t="s">
        <v>2</v>
      </c>
      <c r="C280" s="285"/>
      <c r="D280" s="285"/>
      <c r="E280" s="285"/>
      <c r="F280" s="256">
        <f>SUM(F272:F279)</f>
        <v>8100</v>
      </c>
      <c r="I280" s="245"/>
    </row>
    <row r="281" spans="2:6" ht="19.5" customHeight="1" thickBot="1" thickTop="1">
      <c r="B281" s="292" t="s">
        <v>8</v>
      </c>
      <c r="C281" s="292"/>
      <c r="D281" s="292"/>
      <c r="E281" s="292"/>
      <c r="F281" s="292"/>
    </row>
    <row r="282" spans="2:9" ht="26.25" customHeight="1" thickBot="1" thickTop="1">
      <c r="B282" s="125" t="s">
        <v>156</v>
      </c>
      <c r="C282" s="126" t="s">
        <v>0</v>
      </c>
      <c r="D282" s="126" t="s">
        <v>1</v>
      </c>
      <c r="E282" s="252" t="s">
        <v>157</v>
      </c>
      <c r="F282" s="252" t="s">
        <v>2</v>
      </c>
      <c r="I282" s="246"/>
    </row>
    <row r="283" spans="2:6" ht="24" customHeight="1" thickBot="1" thickTop="1">
      <c r="B283" s="226" t="s">
        <v>334</v>
      </c>
      <c r="C283" s="127" t="s">
        <v>12</v>
      </c>
      <c r="D283" s="127">
        <v>168</v>
      </c>
      <c r="E283" s="253">
        <v>90</v>
      </c>
      <c r="F283" s="257">
        <f>D283*E283</f>
        <v>15120</v>
      </c>
    </row>
    <row r="284" spans="2:6" ht="16.5" thickBot="1" thickTop="1">
      <c r="B284" s="129" t="s">
        <v>241</v>
      </c>
      <c r="C284" s="127" t="s">
        <v>5</v>
      </c>
      <c r="D284" s="127">
        <v>20</v>
      </c>
      <c r="E284" s="253">
        <v>0.3</v>
      </c>
      <c r="F284" s="257">
        <f>D284*E284</f>
        <v>6</v>
      </c>
    </row>
    <row r="285" spans="2:6" ht="16.5" thickBot="1" thickTop="1">
      <c r="B285" s="87" t="s">
        <v>10</v>
      </c>
      <c r="C285" s="127" t="s">
        <v>187</v>
      </c>
      <c r="D285" s="127">
        <v>50</v>
      </c>
      <c r="E285" s="253">
        <v>1.5</v>
      </c>
      <c r="F285" s="257">
        <f>D285*E285</f>
        <v>75</v>
      </c>
    </row>
    <row r="286" spans="2:6" ht="16.5" thickBot="1" thickTop="1">
      <c r="B286" s="87" t="s">
        <v>142</v>
      </c>
      <c r="C286" s="127" t="s">
        <v>226</v>
      </c>
      <c r="D286" s="127">
        <v>14</v>
      </c>
      <c r="E286" s="253">
        <v>70</v>
      </c>
      <c r="F286" s="257">
        <f>D286*E286</f>
        <v>980</v>
      </c>
    </row>
    <row r="287" spans="2:6" ht="16.5" thickBot="1" thickTop="1">
      <c r="B287" s="157" t="s">
        <v>234</v>
      </c>
      <c r="C287" s="127" t="s">
        <v>5</v>
      </c>
      <c r="D287" s="127">
        <v>2</v>
      </c>
      <c r="E287" s="253">
        <v>150</v>
      </c>
      <c r="F287" s="257">
        <f>D287*E287</f>
        <v>300</v>
      </c>
    </row>
    <row r="288" spans="2:6" ht="16.5" thickBot="1" thickTop="1">
      <c r="B288" s="293" t="s">
        <v>2</v>
      </c>
      <c r="C288" s="293"/>
      <c r="D288" s="293"/>
      <c r="E288" s="293"/>
      <c r="F288" s="260">
        <f>SUM(F283:F287)</f>
        <v>16481</v>
      </c>
    </row>
    <row r="289" spans="2:9" ht="21.75" customHeight="1" thickBot="1" thickTop="1">
      <c r="B289" s="292" t="s">
        <v>130</v>
      </c>
      <c r="C289" s="292"/>
      <c r="D289" s="292"/>
      <c r="E289" s="292"/>
      <c r="F289" s="292"/>
      <c r="I289" s="239"/>
    </row>
    <row r="290" spans="2:9" ht="27.75" customHeight="1" thickBot="1" thickTop="1">
      <c r="B290" s="125" t="s">
        <v>156</v>
      </c>
      <c r="C290" s="126" t="s">
        <v>0</v>
      </c>
      <c r="D290" s="126" t="s">
        <v>1</v>
      </c>
      <c r="E290" s="252" t="s">
        <v>157</v>
      </c>
      <c r="F290" s="252" t="s">
        <v>2</v>
      </c>
      <c r="I290" s="240"/>
    </row>
    <row r="291" spans="2:6" ht="16.5" thickBot="1" thickTop="1">
      <c r="B291" s="87" t="s">
        <v>242</v>
      </c>
      <c r="C291" s="127" t="s">
        <v>12</v>
      </c>
      <c r="D291" s="127">
        <v>56</v>
      </c>
      <c r="E291" s="253">
        <v>90</v>
      </c>
      <c r="F291" s="257">
        <f>D291*E291</f>
        <v>5040</v>
      </c>
    </row>
    <row r="292" spans="2:6" ht="16.5" thickBot="1" thickTop="1">
      <c r="B292" s="87" t="s">
        <v>173</v>
      </c>
      <c r="C292" s="127" t="s">
        <v>12</v>
      </c>
      <c r="D292" s="127">
        <v>6</v>
      </c>
      <c r="E292" s="253">
        <v>60</v>
      </c>
      <c r="F292" s="257">
        <f>D292*E292</f>
        <v>360</v>
      </c>
    </row>
    <row r="293" spans="2:6" ht="16.5" thickBot="1" thickTop="1">
      <c r="B293" s="87" t="s">
        <v>11</v>
      </c>
      <c r="C293" s="127" t="s">
        <v>12</v>
      </c>
      <c r="D293" s="127">
        <v>16</v>
      </c>
      <c r="E293" s="253">
        <v>100</v>
      </c>
      <c r="F293" s="257">
        <f>D293*E293</f>
        <v>1600</v>
      </c>
    </row>
    <row r="294" spans="2:6" ht="16.5" thickBot="1" thickTop="1">
      <c r="B294" s="293" t="s">
        <v>160</v>
      </c>
      <c r="C294" s="293"/>
      <c r="D294" s="293"/>
      <c r="E294" s="293"/>
      <c r="F294" s="260">
        <f>SUM(F291:F293)</f>
        <v>7000</v>
      </c>
    </row>
    <row r="295" spans="2:6" ht="16.5" thickBot="1" thickTop="1">
      <c r="B295" s="289" t="s">
        <v>158</v>
      </c>
      <c r="C295" s="289"/>
      <c r="D295" s="289"/>
      <c r="E295" s="289"/>
      <c r="F295" s="261">
        <f>F280+F288+F294</f>
        <v>31581</v>
      </c>
    </row>
    <row r="296" spans="2:6" ht="16.5" thickBot="1" thickTop="1">
      <c r="B296" s="290" t="s">
        <v>159</v>
      </c>
      <c r="C296" s="290"/>
      <c r="D296" s="290"/>
      <c r="E296" s="290"/>
      <c r="F296" s="262">
        <f>F295*25%+F295</f>
        <v>39476.25</v>
      </c>
    </row>
    <row r="297" ht="15.75" thickTop="1"/>
    <row r="298" ht="15.75" thickBot="1"/>
    <row r="299" spans="1:6" ht="24" customHeight="1" thickBot="1">
      <c r="A299" s="204"/>
      <c r="B299" s="286" t="s">
        <v>243</v>
      </c>
      <c r="C299" s="287"/>
      <c r="D299" s="287"/>
      <c r="E299" s="287"/>
      <c r="F299" s="288"/>
    </row>
    <row r="300" spans="2:6" ht="23.25" customHeight="1" thickBot="1">
      <c r="B300" s="291" t="s">
        <v>3</v>
      </c>
      <c r="C300" s="291"/>
      <c r="D300" s="291"/>
      <c r="E300" s="291"/>
      <c r="F300" s="291"/>
    </row>
    <row r="301" spans="2:6" ht="32.25" customHeight="1" thickBot="1" thickTop="1">
      <c r="B301" s="125" t="s">
        <v>156</v>
      </c>
      <c r="C301" s="126" t="s">
        <v>0</v>
      </c>
      <c r="D301" s="126" t="s">
        <v>1</v>
      </c>
      <c r="E301" s="252" t="s">
        <v>157</v>
      </c>
      <c r="F301" s="252" t="s">
        <v>2</v>
      </c>
    </row>
    <row r="302" spans="2:9" s="143" customFormat="1" ht="16.5" thickBot="1" thickTop="1">
      <c r="B302" s="227" t="s">
        <v>14</v>
      </c>
      <c r="C302" s="127" t="s">
        <v>381</v>
      </c>
      <c r="D302" s="224">
        <v>2</v>
      </c>
      <c r="E302" s="263">
        <v>3.5</v>
      </c>
      <c r="F302" s="263">
        <f>D302*E302</f>
        <v>7</v>
      </c>
      <c r="I302" s="241"/>
    </row>
    <row r="303" spans="2:6" ht="16.5" thickBot="1" thickTop="1">
      <c r="B303" s="227" t="s">
        <v>229</v>
      </c>
      <c r="C303" s="127" t="s">
        <v>372</v>
      </c>
      <c r="D303" s="127">
        <v>2</v>
      </c>
      <c r="E303" s="254">
        <v>12</v>
      </c>
      <c r="F303" s="263">
        <f>D303*E303</f>
        <v>24</v>
      </c>
    </row>
    <row r="304" spans="2:6" ht="16.5" thickBot="1" thickTop="1">
      <c r="B304" s="130" t="s">
        <v>6</v>
      </c>
      <c r="C304" s="131" t="s">
        <v>386</v>
      </c>
      <c r="D304" s="131">
        <v>1</v>
      </c>
      <c r="E304" s="263">
        <v>34.9</v>
      </c>
      <c r="F304" s="263">
        <f>D304*E304</f>
        <v>34.9</v>
      </c>
    </row>
    <row r="305" spans="2:6" ht="16.5" thickBot="1" thickTop="1">
      <c r="B305" s="130" t="s">
        <v>124</v>
      </c>
      <c r="C305" s="131" t="s">
        <v>372</v>
      </c>
      <c r="D305" s="131">
        <v>4</v>
      </c>
      <c r="E305" s="259">
        <v>3.63</v>
      </c>
      <c r="F305" s="263">
        <f>D305*E305</f>
        <v>14.52</v>
      </c>
    </row>
    <row r="306" spans="2:6" ht="16.5" thickBot="1" thickTop="1">
      <c r="B306" s="130" t="s">
        <v>245</v>
      </c>
      <c r="C306" s="131" t="s">
        <v>419</v>
      </c>
      <c r="D306" s="131">
        <v>1</v>
      </c>
      <c r="E306" s="259">
        <v>29.58</v>
      </c>
      <c r="F306" s="263">
        <f>D306*E306</f>
        <v>29.58</v>
      </c>
    </row>
    <row r="307" spans="2:9" s="143" customFormat="1" ht="16.5" thickBot="1" thickTop="1">
      <c r="B307" s="285" t="s">
        <v>2</v>
      </c>
      <c r="C307" s="285"/>
      <c r="D307" s="285"/>
      <c r="E307" s="285"/>
      <c r="F307" s="256">
        <f>SUM(F302:F306)</f>
        <v>110</v>
      </c>
      <c r="I307" s="241"/>
    </row>
    <row r="308" spans="2:6" ht="21.75" customHeight="1" thickBot="1" thickTop="1">
      <c r="B308" s="292" t="s">
        <v>8</v>
      </c>
      <c r="C308" s="292"/>
      <c r="D308" s="292"/>
      <c r="E308" s="292"/>
      <c r="F308" s="292"/>
    </row>
    <row r="309" spans="2:6" ht="27" customHeight="1" thickBot="1" thickTop="1">
      <c r="B309" s="125" t="s">
        <v>156</v>
      </c>
      <c r="C309" s="126" t="s">
        <v>0</v>
      </c>
      <c r="D309" s="126" t="s">
        <v>1</v>
      </c>
      <c r="E309" s="252" t="s">
        <v>157</v>
      </c>
      <c r="F309" s="252" t="s">
        <v>2</v>
      </c>
    </row>
    <row r="310" spans="2:9" ht="19.5" customHeight="1" thickBot="1" thickTop="1">
      <c r="B310" s="87" t="s">
        <v>117</v>
      </c>
      <c r="C310" s="127" t="s">
        <v>12</v>
      </c>
      <c r="D310" s="127">
        <v>15</v>
      </c>
      <c r="E310" s="259">
        <v>90</v>
      </c>
      <c r="F310" s="257">
        <f aca="true" t="shared" si="12" ref="F310:F315">D310*E310</f>
        <v>1350</v>
      </c>
      <c r="I310" s="246"/>
    </row>
    <row r="311" spans="2:9" s="143" customFormat="1" ht="21.75" customHeight="1" thickBot="1" thickTop="1">
      <c r="B311" s="87" t="s">
        <v>35</v>
      </c>
      <c r="C311" s="127" t="s">
        <v>175</v>
      </c>
      <c r="D311" s="127">
        <v>65</v>
      </c>
      <c r="E311" s="259">
        <v>6</v>
      </c>
      <c r="F311" s="257">
        <f t="shared" si="12"/>
        <v>390</v>
      </c>
      <c r="I311" s="239"/>
    </row>
    <row r="312" spans="2:9" ht="16.5" thickBot="1" thickTop="1">
      <c r="B312" s="87" t="s">
        <v>10</v>
      </c>
      <c r="C312" s="127" t="s">
        <v>175</v>
      </c>
      <c r="D312" s="127">
        <v>8</v>
      </c>
      <c r="E312" s="259">
        <v>1.5</v>
      </c>
      <c r="F312" s="257">
        <f t="shared" si="12"/>
        <v>12</v>
      </c>
      <c r="I312" s="243"/>
    </row>
    <row r="313" spans="2:9" s="143" customFormat="1" ht="16.5" thickBot="1" thickTop="1">
      <c r="B313" s="87" t="s">
        <v>336</v>
      </c>
      <c r="C313" s="127" t="s">
        <v>175</v>
      </c>
      <c r="D313" s="127">
        <v>240</v>
      </c>
      <c r="E313" s="259">
        <v>4</v>
      </c>
      <c r="F313" s="257">
        <f t="shared" si="12"/>
        <v>960</v>
      </c>
      <c r="I313" s="241"/>
    </row>
    <row r="314" spans="2:6" ht="18" customHeight="1" thickBot="1" thickTop="1">
      <c r="B314" s="129" t="s">
        <v>94</v>
      </c>
      <c r="C314" s="127" t="s">
        <v>244</v>
      </c>
      <c r="D314" s="127">
        <v>4</v>
      </c>
      <c r="E314" s="259">
        <v>150</v>
      </c>
      <c r="F314" s="257">
        <f t="shared" si="12"/>
        <v>600</v>
      </c>
    </row>
    <row r="315" spans="2:6" ht="16.5" thickBot="1" thickTop="1">
      <c r="B315" s="87" t="s">
        <v>23</v>
      </c>
      <c r="C315" s="127" t="s">
        <v>12</v>
      </c>
      <c r="D315" s="127">
        <v>6</v>
      </c>
      <c r="E315" s="259">
        <v>80</v>
      </c>
      <c r="F315" s="257">
        <f t="shared" si="12"/>
        <v>480</v>
      </c>
    </row>
    <row r="316" spans="2:6" ht="16.5" thickBot="1" thickTop="1">
      <c r="B316" s="293" t="s">
        <v>2</v>
      </c>
      <c r="C316" s="293"/>
      <c r="D316" s="293"/>
      <c r="E316" s="293"/>
      <c r="F316" s="260">
        <f>SUM(F310:F315)</f>
        <v>3792</v>
      </c>
    </row>
    <row r="317" spans="2:6" ht="24" customHeight="1" thickBot="1" thickTop="1">
      <c r="B317" s="292" t="s">
        <v>130</v>
      </c>
      <c r="C317" s="292"/>
      <c r="D317" s="292"/>
      <c r="E317" s="292"/>
      <c r="F317" s="292"/>
    </row>
    <row r="318" spans="2:6" ht="30.75" customHeight="1" thickBot="1" thickTop="1">
      <c r="B318" s="125" t="s">
        <v>156</v>
      </c>
      <c r="C318" s="126" t="s">
        <v>0</v>
      </c>
      <c r="D318" s="126" t="s">
        <v>1</v>
      </c>
      <c r="E318" s="252" t="s">
        <v>157</v>
      </c>
      <c r="F318" s="252" t="s">
        <v>2</v>
      </c>
    </row>
    <row r="319" spans="2:6" ht="16.5" thickBot="1" thickTop="1">
      <c r="B319" s="142" t="s">
        <v>13</v>
      </c>
      <c r="C319" s="127" t="s">
        <v>12</v>
      </c>
      <c r="D319" s="127">
        <v>15</v>
      </c>
      <c r="E319" s="253">
        <v>90</v>
      </c>
      <c r="F319" s="257">
        <f>D319*E319</f>
        <v>1350</v>
      </c>
    </row>
    <row r="320" spans="2:6" ht="16.5" thickBot="1" thickTop="1">
      <c r="B320" s="142" t="s">
        <v>105</v>
      </c>
      <c r="C320" s="127" t="s">
        <v>12</v>
      </c>
      <c r="D320" s="127">
        <v>15</v>
      </c>
      <c r="E320" s="253">
        <v>30</v>
      </c>
      <c r="F320" s="257">
        <f>D320*E320</f>
        <v>450</v>
      </c>
    </row>
    <row r="321" spans="2:6" ht="16.5" thickBot="1" thickTop="1">
      <c r="B321" s="142" t="s">
        <v>192</v>
      </c>
      <c r="C321" s="127" t="s">
        <v>12</v>
      </c>
      <c r="D321" s="127">
        <v>6</v>
      </c>
      <c r="E321" s="253">
        <v>60</v>
      </c>
      <c r="F321" s="257">
        <f>D321*E321</f>
        <v>360</v>
      </c>
    </row>
    <row r="322" spans="2:6" ht="16.5" thickBot="1" thickTop="1">
      <c r="B322" s="293" t="s">
        <v>160</v>
      </c>
      <c r="C322" s="293"/>
      <c r="D322" s="293"/>
      <c r="E322" s="293"/>
      <c r="F322" s="260">
        <f>SUM(F319:F321)</f>
        <v>2160</v>
      </c>
    </row>
    <row r="323" spans="2:6" ht="16.5" thickBot="1" thickTop="1">
      <c r="B323" s="289" t="s">
        <v>158</v>
      </c>
      <c r="C323" s="289"/>
      <c r="D323" s="289"/>
      <c r="E323" s="289"/>
      <c r="F323" s="261">
        <f>F307+F316+F322</f>
        <v>6062</v>
      </c>
    </row>
    <row r="324" spans="2:6" ht="21" customHeight="1" thickBot="1" thickTop="1">
      <c r="B324" s="290" t="s">
        <v>159</v>
      </c>
      <c r="C324" s="290"/>
      <c r="D324" s="290"/>
      <c r="E324" s="290"/>
      <c r="F324" s="262">
        <f>F323*25%+F323</f>
        <v>7577.5</v>
      </c>
    </row>
    <row r="325" ht="15.75" thickTop="1"/>
    <row r="331" ht="15">
      <c r="B331" s="173"/>
    </row>
  </sheetData>
  <sheetProtection/>
  <mergeCells count="63">
    <mergeCell ref="B4:F4"/>
    <mergeCell ref="B53:F53"/>
    <mergeCell ref="B124:F124"/>
    <mergeCell ref="B167:F167"/>
    <mergeCell ref="B204:F204"/>
    <mergeCell ref="B269:F269"/>
    <mergeCell ref="B116:E116"/>
    <mergeCell ref="B117:E117"/>
    <mergeCell ref="B143:E143"/>
    <mergeCell ref="B154:E154"/>
    <mergeCell ref="B110:F110"/>
    <mergeCell ref="B322:E322"/>
    <mergeCell ref="B323:E323"/>
    <mergeCell ref="B324:E324"/>
    <mergeCell ref="B308:F308"/>
    <mergeCell ref="B316:E316"/>
    <mergeCell ref="B317:F317"/>
    <mergeCell ref="B307:E307"/>
    <mergeCell ref="B125:F125"/>
    <mergeCell ref="B263:E263"/>
    <mergeCell ref="B270:F270"/>
    <mergeCell ref="B264:E264"/>
    <mergeCell ref="B256:F256"/>
    <mergeCell ref="B262:E262"/>
    <mergeCell ref="B255:E255"/>
    <mergeCell ref="B241:F241"/>
    <mergeCell ref="B144:F144"/>
    <mergeCell ref="B155:F155"/>
    <mergeCell ref="B161:E161"/>
    <mergeCell ref="B162:E162"/>
    <mergeCell ref="B200:E200"/>
    <mergeCell ref="B201:E201"/>
    <mergeCell ref="B192:E192"/>
    <mergeCell ref="B46:E46"/>
    <mergeCell ref="B163:E163"/>
    <mergeCell ref="B177:E177"/>
    <mergeCell ref="B178:F178"/>
    <mergeCell ref="B205:F205"/>
    <mergeCell ref="B54:F54"/>
    <mergeCell ref="B94:E94"/>
    <mergeCell ref="B95:F95"/>
    <mergeCell ref="B109:E109"/>
    <mergeCell ref="B118:E118"/>
    <mergeCell ref="B5:F5"/>
    <mergeCell ref="B168:F168"/>
    <mergeCell ref="B23:F23"/>
    <mergeCell ref="B37:F37"/>
    <mergeCell ref="B193:F193"/>
    <mergeCell ref="B199:E199"/>
    <mergeCell ref="B47:E47"/>
    <mergeCell ref="B48:E48"/>
    <mergeCell ref="B22:E22"/>
    <mergeCell ref="B36:E36"/>
    <mergeCell ref="B280:E280"/>
    <mergeCell ref="B299:F299"/>
    <mergeCell ref="B295:E295"/>
    <mergeCell ref="B296:E296"/>
    <mergeCell ref="B300:F300"/>
    <mergeCell ref="B240:E240"/>
    <mergeCell ref="B281:F281"/>
    <mergeCell ref="B288:E288"/>
    <mergeCell ref="B289:F289"/>
    <mergeCell ref="B294:E29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0" zoomScaleNormal="90" zoomScalePageLayoutView="0" workbookViewId="0" topLeftCell="A124">
      <selection activeCell="A86" sqref="A86:IV86"/>
    </sheetView>
  </sheetViews>
  <sheetFormatPr defaultColWidth="9.140625" defaultRowHeight="15"/>
  <cols>
    <col min="2" max="2" width="48.7109375" style="156" customWidth="1"/>
    <col min="3" max="3" width="15.28125" style="156" customWidth="1"/>
    <col min="4" max="4" width="9.140625" style="156" customWidth="1"/>
    <col min="5" max="5" width="15.7109375" style="266" customWidth="1"/>
    <col min="6" max="6" width="16.140625" style="266" customWidth="1"/>
    <col min="9" max="9" width="9.140625" style="241" customWidth="1"/>
    <col min="13" max="13" width="12.7109375" style="0" customWidth="1"/>
  </cols>
  <sheetData>
    <row r="1" spans="2:9" s="143" customFormat="1" ht="15.75" thickBot="1">
      <c r="B1" s="156"/>
      <c r="C1" s="156"/>
      <c r="D1" s="156"/>
      <c r="E1" s="266"/>
      <c r="F1" s="266"/>
      <c r="I1" s="241"/>
    </row>
    <row r="2" spans="2:9" s="143" customFormat="1" ht="18.75" thickBot="1">
      <c r="B2" s="306" t="s">
        <v>368</v>
      </c>
      <c r="C2" s="307"/>
      <c r="D2" s="307"/>
      <c r="E2" s="307"/>
      <c r="F2" s="308"/>
      <c r="I2" s="241"/>
    </row>
    <row r="3" spans="2:9" s="143" customFormat="1" ht="16.5" thickBot="1" thickTop="1">
      <c r="B3" s="292" t="s">
        <v>3</v>
      </c>
      <c r="C3" s="292"/>
      <c r="D3" s="292"/>
      <c r="E3" s="292"/>
      <c r="F3" s="292"/>
      <c r="I3" s="241"/>
    </row>
    <row r="4" spans="2:9" s="143" customFormat="1" ht="27" thickBot="1" thickTop="1">
      <c r="B4" s="125" t="s">
        <v>156</v>
      </c>
      <c r="C4" s="126" t="s">
        <v>0</v>
      </c>
      <c r="D4" s="126" t="s">
        <v>1</v>
      </c>
      <c r="E4" s="252" t="s">
        <v>157</v>
      </c>
      <c r="F4" s="252" t="s">
        <v>2</v>
      </c>
      <c r="I4" s="241"/>
    </row>
    <row r="5" spans="2:9" s="143" customFormat="1" ht="16.5" thickBot="1" thickTop="1">
      <c r="B5" s="161"/>
      <c r="C5" s="134"/>
      <c r="D5" s="134"/>
      <c r="E5" s="267"/>
      <c r="F5" s="257">
        <f>D5*E5</f>
        <v>0</v>
      </c>
      <c r="I5" s="241"/>
    </row>
    <row r="6" spans="2:9" s="143" customFormat="1" ht="16.5" thickBot="1" thickTop="1">
      <c r="B6" s="285" t="s">
        <v>2</v>
      </c>
      <c r="C6" s="285"/>
      <c r="D6" s="285"/>
      <c r="E6" s="285"/>
      <c r="F6" s="256">
        <v>0</v>
      </c>
      <c r="I6" s="241"/>
    </row>
    <row r="7" spans="2:9" s="143" customFormat="1" ht="16.5" thickBot="1" thickTop="1">
      <c r="B7" s="292" t="s">
        <v>8</v>
      </c>
      <c r="C7" s="292"/>
      <c r="D7" s="292"/>
      <c r="E7" s="292"/>
      <c r="F7" s="292"/>
      <c r="I7" s="241"/>
    </row>
    <row r="8" spans="2:9" s="143" customFormat="1" ht="27" thickBot="1" thickTop="1">
      <c r="B8" s="125" t="s">
        <v>156</v>
      </c>
      <c r="C8" s="126" t="s">
        <v>0</v>
      </c>
      <c r="D8" s="126" t="s">
        <v>1</v>
      </c>
      <c r="E8" s="252" t="s">
        <v>157</v>
      </c>
      <c r="F8" s="252" t="s">
        <v>2</v>
      </c>
      <c r="I8" s="241"/>
    </row>
    <row r="9" spans="2:9" s="143" customFormat="1" ht="16.5" thickBot="1" thickTop="1">
      <c r="B9" s="161" t="s">
        <v>10</v>
      </c>
      <c r="C9" s="134" t="s">
        <v>5</v>
      </c>
      <c r="D9" s="134">
        <v>5</v>
      </c>
      <c r="E9" s="267">
        <v>1.5</v>
      </c>
      <c r="F9" s="257">
        <f>D9*E9</f>
        <v>7.5</v>
      </c>
      <c r="I9" s="241"/>
    </row>
    <row r="10" spans="2:9" s="143" customFormat="1" ht="16.5" thickBot="1" thickTop="1">
      <c r="B10" s="293" t="s">
        <v>2</v>
      </c>
      <c r="C10" s="293"/>
      <c r="D10" s="293"/>
      <c r="E10" s="293"/>
      <c r="F10" s="260">
        <f>SUM(F9:F9)</f>
        <v>7.5</v>
      </c>
      <c r="I10" s="241"/>
    </row>
    <row r="11" spans="2:9" s="143" customFormat="1" ht="16.5" thickBot="1" thickTop="1">
      <c r="B11" s="292" t="s">
        <v>130</v>
      </c>
      <c r="C11" s="292"/>
      <c r="D11" s="292"/>
      <c r="E11" s="292"/>
      <c r="F11" s="292"/>
      <c r="I11" s="241"/>
    </row>
    <row r="12" spans="2:9" s="143" customFormat="1" ht="27" thickBot="1" thickTop="1">
      <c r="B12" s="125" t="s">
        <v>156</v>
      </c>
      <c r="C12" s="126" t="s">
        <v>0</v>
      </c>
      <c r="D12" s="126" t="s">
        <v>1</v>
      </c>
      <c r="E12" s="252" t="s">
        <v>157</v>
      </c>
      <c r="F12" s="252" t="s">
        <v>2</v>
      </c>
      <c r="I12" s="241"/>
    </row>
    <row r="13" spans="2:9" s="143" customFormat="1" ht="16.5" thickBot="1" thickTop="1">
      <c r="B13" s="133" t="s">
        <v>11</v>
      </c>
      <c r="C13" s="134" t="s">
        <v>12</v>
      </c>
      <c r="D13" s="134">
        <v>3</v>
      </c>
      <c r="E13" s="267">
        <v>100</v>
      </c>
      <c r="F13" s="257">
        <f>D13*E13</f>
        <v>300</v>
      </c>
      <c r="I13" s="241"/>
    </row>
    <row r="14" spans="2:9" s="143" customFormat="1" ht="16.5" thickBot="1" thickTop="1">
      <c r="B14" s="133" t="s">
        <v>337</v>
      </c>
      <c r="C14" s="134" t="s">
        <v>12</v>
      </c>
      <c r="D14" s="134">
        <v>6</v>
      </c>
      <c r="E14" s="267">
        <v>90</v>
      </c>
      <c r="F14" s="257">
        <f>D14*E14</f>
        <v>540</v>
      </c>
      <c r="I14" s="241"/>
    </row>
    <row r="15" spans="2:9" s="143" customFormat="1" ht="16.5" thickBot="1" thickTop="1">
      <c r="B15" s="133" t="s">
        <v>246</v>
      </c>
      <c r="C15" s="134" t="s">
        <v>12</v>
      </c>
      <c r="D15" s="134">
        <v>3</v>
      </c>
      <c r="E15" s="267">
        <v>90</v>
      </c>
      <c r="F15" s="257">
        <f>D15*E15</f>
        <v>270</v>
      </c>
      <c r="I15" s="241"/>
    </row>
    <row r="16" spans="2:9" s="143" customFormat="1" ht="16.5" thickBot="1" thickTop="1">
      <c r="B16" s="293" t="s">
        <v>160</v>
      </c>
      <c r="C16" s="293"/>
      <c r="D16" s="293"/>
      <c r="E16" s="293"/>
      <c r="F16" s="260">
        <f>SUM(F13:F15)</f>
        <v>1110</v>
      </c>
      <c r="I16" s="241"/>
    </row>
    <row r="17" spans="2:9" s="143" customFormat="1" ht="16.5" thickBot="1" thickTop="1">
      <c r="B17" s="289" t="s">
        <v>158</v>
      </c>
      <c r="C17" s="289"/>
      <c r="D17" s="289"/>
      <c r="E17" s="289"/>
      <c r="F17" s="261">
        <f>F10+F16</f>
        <v>1117.5</v>
      </c>
      <c r="I17" s="241"/>
    </row>
    <row r="18" spans="2:9" s="143" customFormat="1" ht="16.5" thickBot="1" thickTop="1">
      <c r="B18" s="290" t="s">
        <v>159</v>
      </c>
      <c r="C18" s="290"/>
      <c r="D18" s="290"/>
      <c r="E18" s="290"/>
      <c r="F18" s="262">
        <f>F17*25%+F17</f>
        <v>1396.875</v>
      </c>
      <c r="I18" s="241"/>
    </row>
    <row r="19" spans="2:9" s="143" customFormat="1" ht="15.75" thickTop="1">
      <c r="B19" s="156"/>
      <c r="C19" s="156"/>
      <c r="D19" s="156"/>
      <c r="E19" s="266"/>
      <c r="F19" s="266"/>
      <c r="I19" s="241"/>
    </row>
    <row r="20" spans="2:9" s="143" customFormat="1" ht="15">
      <c r="B20" s="156"/>
      <c r="C20" s="156"/>
      <c r="D20" s="156"/>
      <c r="E20" s="266"/>
      <c r="F20" s="266"/>
      <c r="I20" s="241"/>
    </row>
    <row r="21" ht="15"/>
    <row r="22" spans="1:8" ht="21" thickBot="1">
      <c r="A22" s="205"/>
      <c r="B22" s="309" t="s">
        <v>247</v>
      </c>
      <c r="C22" s="309"/>
      <c r="D22" s="309"/>
      <c r="E22" s="309"/>
      <c r="F22" s="309"/>
      <c r="G22" s="143"/>
      <c r="H22" s="143"/>
    </row>
    <row r="23" spans="2:6" ht="16.5" thickBot="1" thickTop="1">
      <c r="B23" s="292" t="s">
        <v>3</v>
      </c>
      <c r="C23" s="292"/>
      <c r="D23" s="292"/>
      <c r="E23" s="292"/>
      <c r="F23" s="292"/>
    </row>
    <row r="24" spans="2:6" ht="27" thickBot="1" thickTop="1">
      <c r="B24" s="125" t="s">
        <v>156</v>
      </c>
      <c r="C24" s="126" t="s">
        <v>0</v>
      </c>
      <c r="D24" s="126" t="s">
        <v>1</v>
      </c>
      <c r="E24" s="252" t="s">
        <v>157</v>
      </c>
      <c r="F24" s="252" t="s">
        <v>2</v>
      </c>
    </row>
    <row r="25" spans="2:6" ht="16.5" thickBot="1" thickTop="1">
      <c r="B25" s="228" t="s">
        <v>14</v>
      </c>
      <c r="C25" s="131" t="s">
        <v>381</v>
      </c>
      <c r="D25" s="224">
        <v>1</v>
      </c>
      <c r="E25" s="263">
        <v>3.5</v>
      </c>
      <c r="F25" s="268">
        <f>D25*E25</f>
        <v>3.5</v>
      </c>
    </row>
    <row r="26" spans="2:6" ht="16.5" thickBot="1" thickTop="1">
      <c r="B26" s="229" t="s">
        <v>229</v>
      </c>
      <c r="C26" s="131" t="s">
        <v>372</v>
      </c>
      <c r="D26" s="131">
        <v>3</v>
      </c>
      <c r="E26" s="269">
        <v>4</v>
      </c>
      <c r="F26" s="268">
        <f>D26*E26</f>
        <v>12</v>
      </c>
    </row>
    <row r="27" spans="2:6" ht="16.5" thickBot="1" thickTop="1">
      <c r="B27" s="230" t="s">
        <v>4</v>
      </c>
      <c r="C27" s="232" t="s">
        <v>399</v>
      </c>
      <c r="D27" s="232">
        <v>1</v>
      </c>
      <c r="E27" s="270">
        <v>39</v>
      </c>
      <c r="F27" s="268">
        <f>D27*E27</f>
        <v>39</v>
      </c>
    </row>
    <row r="28" spans="2:6" ht="16.5" thickBot="1" thickTop="1">
      <c r="B28" s="285" t="s">
        <v>2</v>
      </c>
      <c r="C28" s="285"/>
      <c r="D28" s="285"/>
      <c r="E28" s="285"/>
      <c r="F28" s="256">
        <f>SUM(F25:F27)</f>
        <v>54.5</v>
      </c>
    </row>
    <row r="29" spans="2:6" ht="16.5" thickBot="1" thickTop="1">
      <c r="B29" s="292" t="s">
        <v>8</v>
      </c>
      <c r="C29" s="292"/>
      <c r="D29" s="292"/>
      <c r="E29" s="292"/>
      <c r="F29" s="292"/>
    </row>
    <row r="30" spans="2:6" ht="24" customHeight="1" thickBot="1" thickTop="1">
      <c r="B30" s="125" t="s">
        <v>156</v>
      </c>
      <c r="C30" s="126" t="s">
        <v>0</v>
      </c>
      <c r="D30" s="126" t="s">
        <v>1</v>
      </c>
      <c r="E30" s="252" t="s">
        <v>157</v>
      </c>
      <c r="F30" s="252" t="s">
        <v>2</v>
      </c>
    </row>
    <row r="31" spans="2:6" ht="16.5" thickBot="1" thickTop="1">
      <c r="B31" s="169" t="s">
        <v>9</v>
      </c>
      <c r="C31" s="127" t="s">
        <v>5</v>
      </c>
      <c r="D31" s="127">
        <v>10</v>
      </c>
      <c r="E31" s="271">
        <v>0.3</v>
      </c>
      <c r="F31" s="257">
        <f>D31*E31</f>
        <v>3</v>
      </c>
    </row>
    <row r="32" spans="2:9" ht="16.5" thickBot="1" thickTop="1">
      <c r="B32" s="169" t="s">
        <v>10</v>
      </c>
      <c r="C32" s="127" t="s">
        <v>5</v>
      </c>
      <c r="D32" s="127">
        <v>5</v>
      </c>
      <c r="E32" s="271">
        <v>1.5</v>
      </c>
      <c r="F32" s="257">
        <f>D32*E32</f>
        <v>7.5</v>
      </c>
      <c r="I32" s="239"/>
    </row>
    <row r="33" spans="2:6" ht="16.5" thickBot="1" thickTop="1">
      <c r="B33" s="293" t="s">
        <v>2</v>
      </c>
      <c r="C33" s="293"/>
      <c r="D33" s="293"/>
      <c r="E33" s="293"/>
      <c r="F33" s="260">
        <f>SUM(F31:F32)</f>
        <v>10.5</v>
      </c>
    </row>
    <row r="34" spans="2:6" ht="16.5" thickBot="1" thickTop="1">
      <c r="B34" s="292" t="s">
        <v>130</v>
      </c>
      <c r="C34" s="292"/>
      <c r="D34" s="292"/>
      <c r="E34" s="292"/>
      <c r="F34" s="292"/>
    </row>
    <row r="35" spans="2:6" ht="27.75" customHeight="1" thickBot="1" thickTop="1">
      <c r="B35" s="125" t="s">
        <v>156</v>
      </c>
      <c r="C35" s="126" t="s">
        <v>0</v>
      </c>
      <c r="D35" s="126" t="s">
        <v>1</v>
      </c>
      <c r="E35" s="252" t="s">
        <v>157</v>
      </c>
      <c r="F35" s="252" t="s">
        <v>2</v>
      </c>
    </row>
    <row r="36" spans="2:6" ht="16.5" thickBot="1" thickTop="1">
      <c r="B36" s="87" t="s">
        <v>11</v>
      </c>
      <c r="C36" s="127" t="s">
        <v>12</v>
      </c>
      <c r="D36" s="127">
        <v>3</v>
      </c>
      <c r="E36" s="271">
        <v>100</v>
      </c>
      <c r="F36" s="257">
        <f>D36*E36</f>
        <v>300</v>
      </c>
    </row>
    <row r="37" spans="2:6" ht="16.5" thickBot="1" thickTop="1">
      <c r="B37" s="87" t="s">
        <v>13</v>
      </c>
      <c r="C37" s="127" t="s">
        <v>12</v>
      </c>
      <c r="D37" s="127">
        <v>6</v>
      </c>
      <c r="E37" s="271">
        <v>90</v>
      </c>
      <c r="F37" s="257">
        <f>D37*E37</f>
        <v>540</v>
      </c>
    </row>
    <row r="38" spans="2:6" ht="16.5" thickBot="1" thickTop="1">
      <c r="B38" s="87" t="s">
        <v>246</v>
      </c>
      <c r="C38" s="127" t="s">
        <v>12</v>
      </c>
      <c r="D38" s="127">
        <v>3</v>
      </c>
      <c r="E38" s="271">
        <v>90</v>
      </c>
      <c r="F38" s="257">
        <f>D38*E38</f>
        <v>270</v>
      </c>
    </row>
    <row r="39" spans="2:6" ht="16.5" thickBot="1" thickTop="1">
      <c r="B39" s="293" t="s">
        <v>160</v>
      </c>
      <c r="C39" s="293"/>
      <c r="D39" s="293"/>
      <c r="E39" s="293"/>
      <c r="F39" s="260">
        <f>SUM(F36:F38)</f>
        <v>1110</v>
      </c>
    </row>
    <row r="40" spans="2:6" ht="16.5" thickBot="1" thickTop="1">
      <c r="B40" s="289" t="s">
        <v>158</v>
      </c>
      <c r="C40" s="289"/>
      <c r="D40" s="289"/>
      <c r="E40" s="289"/>
      <c r="F40" s="261">
        <f>F28+F33+F39</f>
        <v>1175</v>
      </c>
    </row>
    <row r="41" spans="2:6" ht="16.5" thickBot="1" thickTop="1">
      <c r="B41" s="290" t="s">
        <v>159</v>
      </c>
      <c r="C41" s="290"/>
      <c r="D41" s="290"/>
      <c r="E41" s="290"/>
      <c r="F41" s="262">
        <f>F40*25%+F40</f>
        <v>1468.75</v>
      </c>
    </row>
    <row r="42" spans="2:9" s="143" customFormat="1" ht="15.75" thickTop="1">
      <c r="B42" s="151"/>
      <c r="C42" s="151"/>
      <c r="D42" s="151"/>
      <c r="E42" s="264"/>
      <c r="F42" s="265"/>
      <c r="I42" s="241"/>
    </row>
    <row r="43" spans="2:9" s="143" customFormat="1" ht="15">
      <c r="B43" s="151"/>
      <c r="C43" s="151"/>
      <c r="D43" s="151"/>
      <c r="E43" s="264"/>
      <c r="F43" s="265"/>
      <c r="I43" s="241"/>
    </row>
    <row r="44" spans="2:9" s="143" customFormat="1" ht="15.75" thickBot="1">
      <c r="B44" s="151"/>
      <c r="C44" s="151"/>
      <c r="D44" s="151"/>
      <c r="E44" s="264"/>
      <c r="F44" s="265"/>
      <c r="I44" s="241"/>
    </row>
    <row r="45" spans="2:7" ht="18.75" thickBot="1">
      <c r="B45" s="306" t="s">
        <v>311</v>
      </c>
      <c r="C45" s="307"/>
      <c r="D45" s="307"/>
      <c r="E45" s="307"/>
      <c r="F45" s="308"/>
      <c r="G45" s="143"/>
    </row>
    <row r="46" spans="2:6" ht="16.5" thickBot="1" thickTop="1">
      <c r="B46" s="292" t="s">
        <v>3</v>
      </c>
      <c r="C46" s="292"/>
      <c r="D46" s="292"/>
      <c r="E46" s="292"/>
      <c r="F46" s="292"/>
    </row>
    <row r="47" spans="2:6" ht="27" thickBot="1" thickTop="1">
      <c r="B47" s="125" t="s">
        <v>156</v>
      </c>
      <c r="C47" s="126" t="s">
        <v>0</v>
      </c>
      <c r="D47" s="126" t="s">
        <v>1</v>
      </c>
      <c r="E47" s="252" t="s">
        <v>157</v>
      </c>
      <c r="F47" s="252" t="s">
        <v>2</v>
      </c>
    </row>
    <row r="48" spans="2:6" ht="16.5" thickBot="1" thickTop="1">
      <c r="B48" s="228" t="s">
        <v>14</v>
      </c>
      <c r="C48" s="131" t="s">
        <v>381</v>
      </c>
      <c r="D48" s="224">
        <v>2</v>
      </c>
      <c r="E48" s="263">
        <v>3.5</v>
      </c>
      <c r="F48" s="268">
        <f>D48*E48</f>
        <v>7</v>
      </c>
    </row>
    <row r="49" spans="2:6" ht="16.5" thickBot="1" thickTop="1">
      <c r="B49" s="229" t="s">
        <v>229</v>
      </c>
      <c r="C49" s="131" t="s">
        <v>372</v>
      </c>
      <c r="D49" s="131">
        <v>24</v>
      </c>
      <c r="E49" s="269">
        <v>4</v>
      </c>
      <c r="F49" s="268">
        <f aca="true" t="shared" si="0" ref="F49:F55">D49*E49</f>
        <v>96</v>
      </c>
    </row>
    <row r="50" spans="2:6" ht="16.5" thickBot="1" thickTop="1">
      <c r="B50" s="230" t="s">
        <v>248</v>
      </c>
      <c r="C50" s="232" t="s">
        <v>372</v>
      </c>
      <c r="D50" s="232">
        <v>2</v>
      </c>
      <c r="E50" s="270">
        <v>1.4</v>
      </c>
      <c r="F50" s="268">
        <f t="shared" si="0"/>
        <v>2.8</v>
      </c>
    </row>
    <row r="51" spans="2:6" ht="16.5" thickBot="1" thickTop="1">
      <c r="B51" s="230" t="s">
        <v>249</v>
      </c>
      <c r="C51" s="232" t="s">
        <v>372</v>
      </c>
      <c r="D51" s="232">
        <v>4</v>
      </c>
      <c r="E51" s="270">
        <v>2.05</v>
      </c>
      <c r="F51" s="268">
        <f t="shared" si="0"/>
        <v>8.2</v>
      </c>
    </row>
    <row r="52" spans="2:6" ht="16.5" thickBot="1" thickTop="1">
      <c r="B52" s="230" t="s">
        <v>250</v>
      </c>
      <c r="C52" s="232" t="s">
        <v>372</v>
      </c>
      <c r="D52" s="232">
        <v>10</v>
      </c>
      <c r="E52" s="270">
        <v>2.3</v>
      </c>
      <c r="F52" s="268">
        <f t="shared" si="0"/>
        <v>23</v>
      </c>
    </row>
    <row r="53" spans="2:6" ht="16.5" thickBot="1" thickTop="1">
      <c r="B53" s="230" t="s">
        <v>251</v>
      </c>
      <c r="C53" s="232" t="s">
        <v>372</v>
      </c>
      <c r="D53" s="232">
        <v>1</v>
      </c>
      <c r="E53" s="270">
        <v>109.9</v>
      </c>
      <c r="F53" s="268">
        <f t="shared" si="0"/>
        <v>109.9</v>
      </c>
    </row>
    <row r="54" spans="2:6" ht="16.5" thickBot="1" thickTop="1">
      <c r="B54" s="230" t="s">
        <v>252</v>
      </c>
      <c r="C54" s="232" t="s">
        <v>420</v>
      </c>
      <c r="D54" s="232">
        <v>3</v>
      </c>
      <c r="E54" s="270">
        <v>21.1</v>
      </c>
      <c r="F54" s="268">
        <f t="shared" si="0"/>
        <v>63.300000000000004</v>
      </c>
    </row>
    <row r="55" spans="2:6" ht="16.5" thickBot="1" thickTop="1">
      <c r="B55" s="230" t="s">
        <v>6</v>
      </c>
      <c r="C55" s="131" t="s">
        <v>386</v>
      </c>
      <c r="D55" s="131">
        <v>2</v>
      </c>
      <c r="E55" s="263">
        <v>34.9</v>
      </c>
      <c r="F55" s="268">
        <f t="shared" si="0"/>
        <v>69.8</v>
      </c>
    </row>
    <row r="56" spans="2:6" ht="16.5" thickBot="1" thickTop="1">
      <c r="B56" s="285" t="s">
        <v>2</v>
      </c>
      <c r="C56" s="285"/>
      <c r="D56" s="285"/>
      <c r="E56" s="285"/>
      <c r="F56" s="256">
        <f>SUM(F48:F55)</f>
        <v>380</v>
      </c>
    </row>
    <row r="57" spans="2:6" ht="16.5" thickBot="1" thickTop="1">
      <c r="B57" s="292" t="s">
        <v>8</v>
      </c>
      <c r="C57" s="292"/>
      <c r="D57" s="292"/>
      <c r="E57" s="292"/>
      <c r="F57" s="292"/>
    </row>
    <row r="58" spans="2:9" ht="27" thickBot="1" thickTop="1">
      <c r="B58" s="125" t="s">
        <v>156</v>
      </c>
      <c r="C58" s="126" t="s">
        <v>0</v>
      </c>
      <c r="D58" s="126" t="s">
        <v>1</v>
      </c>
      <c r="E58" s="252" t="s">
        <v>157</v>
      </c>
      <c r="F58" s="252" t="s">
        <v>2</v>
      </c>
      <c r="I58" s="239"/>
    </row>
    <row r="59" spans="2:9" ht="16.5" thickBot="1" thickTop="1">
      <c r="B59" s="222" t="s">
        <v>10</v>
      </c>
      <c r="C59" s="131" t="s">
        <v>5</v>
      </c>
      <c r="D59" s="131">
        <v>18</v>
      </c>
      <c r="E59" s="270">
        <v>1.5</v>
      </c>
      <c r="F59" s="257">
        <f>D59*E59</f>
        <v>27</v>
      </c>
      <c r="I59" s="239"/>
    </row>
    <row r="60" spans="2:6" ht="16.5" thickBot="1" thickTop="1">
      <c r="B60" s="129" t="s">
        <v>253</v>
      </c>
      <c r="C60" s="127" t="s">
        <v>5</v>
      </c>
      <c r="D60" s="131">
        <v>900</v>
      </c>
      <c r="E60" s="259">
        <v>0.3</v>
      </c>
      <c r="F60" s="257">
        <f>D60*E60</f>
        <v>270</v>
      </c>
    </row>
    <row r="61" spans="2:6" ht="16.5" thickBot="1" thickTop="1">
      <c r="B61" s="293" t="s">
        <v>2</v>
      </c>
      <c r="C61" s="293"/>
      <c r="D61" s="293"/>
      <c r="E61" s="293"/>
      <c r="F61" s="260">
        <f>SUM(F59:F60)</f>
        <v>297</v>
      </c>
    </row>
    <row r="62" spans="2:6" ht="16.5" thickBot="1" thickTop="1">
      <c r="B62" s="292" t="s">
        <v>130</v>
      </c>
      <c r="C62" s="292"/>
      <c r="D62" s="292"/>
      <c r="E62" s="292"/>
      <c r="F62" s="292"/>
    </row>
    <row r="63" spans="2:6" ht="27" thickBot="1" thickTop="1">
      <c r="B63" s="125" t="s">
        <v>156</v>
      </c>
      <c r="C63" s="126" t="s">
        <v>0</v>
      </c>
      <c r="D63" s="126" t="s">
        <v>1</v>
      </c>
      <c r="E63" s="252" t="s">
        <v>157</v>
      </c>
      <c r="F63" s="252" t="s">
        <v>2</v>
      </c>
    </row>
    <row r="64" spans="2:6" ht="16.5" thickBot="1" thickTop="1">
      <c r="B64" s="87" t="s">
        <v>13</v>
      </c>
      <c r="C64" s="127" t="s">
        <v>12</v>
      </c>
      <c r="D64" s="127">
        <v>80</v>
      </c>
      <c r="E64" s="271">
        <v>90</v>
      </c>
      <c r="F64" s="257">
        <f>D64*E64</f>
        <v>7200</v>
      </c>
    </row>
    <row r="65" spans="2:6" ht="16.5" thickBot="1" thickTop="1">
      <c r="B65" s="87" t="s">
        <v>27</v>
      </c>
      <c r="C65" s="127" t="s">
        <v>12</v>
      </c>
      <c r="D65" s="127">
        <v>80</v>
      </c>
      <c r="E65" s="271">
        <v>30</v>
      </c>
      <c r="F65" s="257">
        <f>D65*E65</f>
        <v>2400</v>
      </c>
    </row>
    <row r="66" spans="2:6" ht="16.5" thickBot="1" thickTop="1">
      <c r="B66" s="293" t="s">
        <v>160</v>
      </c>
      <c r="C66" s="293"/>
      <c r="D66" s="293"/>
      <c r="E66" s="293"/>
      <c r="F66" s="260">
        <f>SUM(F64:F65)</f>
        <v>9600</v>
      </c>
    </row>
    <row r="67" spans="2:6" ht="16.5" thickBot="1" thickTop="1">
      <c r="B67" s="289" t="s">
        <v>158</v>
      </c>
      <c r="C67" s="289"/>
      <c r="D67" s="289"/>
      <c r="E67" s="289"/>
      <c r="F67" s="261">
        <f>F56+F61+F66</f>
        <v>10277</v>
      </c>
    </row>
    <row r="68" spans="2:6" ht="16.5" thickBot="1" thickTop="1">
      <c r="B68" s="290" t="s">
        <v>159</v>
      </c>
      <c r="C68" s="290"/>
      <c r="D68" s="290"/>
      <c r="E68" s="290"/>
      <c r="F68" s="262">
        <f>F67*25%+F67</f>
        <v>12846.25</v>
      </c>
    </row>
    <row r="69" ht="15.75" thickTop="1"/>
    <row r="71" ht="15.75" thickBot="1"/>
    <row r="72" spans="1:7" ht="21.75" thickBot="1">
      <c r="A72" s="206"/>
      <c r="B72" s="310" t="s">
        <v>312</v>
      </c>
      <c r="C72" s="311"/>
      <c r="D72" s="311"/>
      <c r="E72" s="311"/>
      <c r="F72" s="312"/>
      <c r="G72" s="143"/>
    </row>
    <row r="73" spans="2:6" ht="16.5" thickBot="1" thickTop="1">
      <c r="B73" s="292" t="s">
        <v>3</v>
      </c>
      <c r="C73" s="292"/>
      <c r="D73" s="292"/>
      <c r="E73" s="292"/>
      <c r="F73" s="292"/>
    </row>
    <row r="74" spans="2:6" ht="27" thickBot="1" thickTop="1">
      <c r="B74" s="125" t="s">
        <v>156</v>
      </c>
      <c r="C74" s="126" t="s">
        <v>0</v>
      </c>
      <c r="D74" s="126" t="s">
        <v>1</v>
      </c>
      <c r="E74" s="252" t="s">
        <v>157</v>
      </c>
      <c r="F74" s="252" t="s">
        <v>2</v>
      </c>
    </row>
    <row r="75" spans="2:6" ht="16.5" thickBot="1" thickTop="1">
      <c r="B75" s="130" t="s">
        <v>6</v>
      </c>
      <c r="C75" s="131" t="s">
        <v>386</v>
      </c>
      <c r="D75" s="131">
        <v>1</v>
      </c>
      <c r="E75" s="263">
        <v>34.9</v>
      </c>
      <c r="F75" s="259">
        <f>D75*E75</f>
        <v>34.9</v>
      </c>
    </row>
    <row r="76" spans="2:6" ht="16.5" thickBot="1" thickTop="1">
      <c r="B76" s="226" t="s">
        <v>254</v>
      </c>
      <c r="C76" s="232" t="s">
        <v>372</v>
      </c>
      <c r="D76" s="232">
        <v>20</v>
      </c>
      <c r="E76" s="270">
        <v>2.1</v>
      </c>
      <c r="F76" s="259">
        <f aca="true" t="shared" si="1" ref="F76:F85">D76*E76</f>
        <v>42</v>
      </c>
    </row>
    <row r="77" spans="2:6" ht="16.5" thickBot="1" thickTop="1">
      <c r="B77" s="226" t="s">
        <v>289</v>
      </c>
      <c r="C77" s="131" t="s">
        <v>372</v>
      </c>
      <c r="D77" s="131">
        <v>22</v>
      </c>
      <c r="E77" s="259">
        <v>1.2</v>
      </c>
      <c r="F77" s="259">
        <f t="shared" si="1"/>
        <v>26.4</v>
      </c>
    </row>
    <row r="78" spans="2:6" ht="16.5" thickBot="1" thickTop="1">
      <c r="B78" s="226" t="s">
        <v>44</v>
      </c>
      <c r="C78" s="131" t="s">
        <v>372</v>
      </c>
      <c r="D78" s="131">
        <v>5</v>
      </c>
      <c r="E78" s="259">
        <v>3.63</v>
      </c>
      <c r="F78" s="259">
        <f t="shared" si="1"/>
        <v>18.15</v>
      </c>
    </row>
    <row r="79" spans="2:6" ht="16.5" thickBot="1" thickTop="1">
      <c r="B79" s="226" t="s">
        <v>256</v>
      </c>
      <c r="C79" s="127" t="s">
        <v>377</v>
      </c>
      <c r="D79" s="127">
        <v>4</v>
      </c>
      <c r="E79" s="253">
        <v>8.5</v>
      </c>
      <c r="F79" s="259">
        <f t="shared" si="1"/>
        <v>34</v>
      </c>
    </row>
    <row r="80" spans="2:6" ht="16.5" thickBot="1" thickTop="1">
      <c r="B80" s="226" t="s">
        <v>250</v>
      </c>
      <c r="C80" s="131" t="s">
        <v>372</v>
      </c>
      <c r="D80" s="131">
        <v>20</v>
      </c>
      <c r="E80" s="259">
        <v>2.3</v>
      </c>
      <c r="F80" s="259">
        <f t="shared" si="1"/>
        <v>46</v>
      </c>
    </row>
    <row r="81" spans="2:6" ht="16.5" thickBot="1" thickTop="1">
      <c r="B81" s="226" t="s">
        <v>421</v>
      </c>
      <c r="C81" s="131" t="s">
        <v>372</v>
      </c>
      <c r="D81" s="131">
        <v>2</v>
      </c>
      <c r="E81" s="259">
        <v>24.525</v>
      </c>
      <c r="F81" s="259">
        <f t="shared" si="1"/>
        <v>49.05</v>
      </c>
    </row>
    <row r="82" spans="2:6" ht="16.5" thickBot="1" thickTop="1">
      <c r="B82" s="226" t="s">
        <v>257</v>
      </c>
      <c r="C82" s="232" t="s">
        <v>372</v>
      </c>
      <c r="D82" s="232">
        <v>20</v>
      </c>
      <c r="E82" s="270">
        <v>1.4</v>
      </c>
      <c r="F82" s="259">
        <f t="shared" si="1"/>
        <v>28</v>
      </c>
    </row>
    <row r="83" spans="2:6" ht="16.5" thickBot="1" thickTop="1">
      <c r="B83" s="226" t="s">
        <v>258</v>
      </c>
      <c r="C83" s="131" t="s">
        <v>372</v>
      </c>
      <c r="D83" s="131">
        <v>30</v>
      </c>
      <c r="E83" s="259">
        <v>1.6</v>
      </c>
      <c r="F83" s="259">
        <f t="shared" si="1"/>
        <v>48</v>
      </c>
    </row>
    <row r="84" spans="2:6" ht="16.5" thickBot="1" thickTop="1">
      <c r="B84" s="226" t="s">
        <v>14</v>
      </c>
      <c r="C84" s="131" t="s">
        <v>381</v>
      </c>
      <c r="D84" s="224">
        <v>1</v>
      </c>
      <c r="E84" s="263">
        <v>3.5</v>
      </c>
      <c r="F84" s="259">
        <f t="shared" si="1"/>
        <v>3.5</v>
      </c>
    </row>
    <row r="85" spans="2:6" ht="16.5" thickBot="1" thickTop="1">
      <c r="B85" s="226" t="s">
        <v>259</v>
      </c>
      <c r="C85" s="131" t="s">
        <v>372</v>
      </c>
      <c r="D85" s="131">
        <v>5</v>
      </c>
      <c r="E85" s="269">
        <v>4</v>
      </c>
      <c r="F85" s="259">
        <f t="shared" si="1"/>
        <v>20</v>
      </c>
    </row>
    <row r="86" spans="2:6" ht="16.5" thickBot="1" thickTop="1">
      <c r="B86" s="285" t="s">
        <v>2</v>
      </c>
      <c r="C86" s="285"/>
      <c r="D86" s="285"/>
      <c r="E86" s="285"/>
      <c r="F86" s="256">
        <f>SUM(F75:F85)</f>
        <v>350</v>
      </c>
    </row>
    <row r="87" spans="2:6" ht="16.5" thickBot="1" thickTop="1">
      <c r="B87" s="292" t="s">
        <v>8</v>
      </c>
      <c r="C87" s="292"/>
      <c r="D87" s="292"/>
      <c r="E87" s="292"/>
      <c r="F87" s="292"/>
    </row>
    <row r="88" spans="2:9" ht="27" thickBot="1" thickTop="1">
      <c r="B88" s="125" t="s">
        <v>156</v>
      </c>
      <c r="C88" s="126" t="s">
        <v>0</v>
      </c>
      <c r="D88" s="126" t="s">
        <v>1</v>
      </c>
      <c r="E88" s="252" t="s">
        <v>157</v>
      </c>
      <c r="F88" s="252" t="s">
        <v>2</v>
      </c>
      <c r="I88" s="239"/>
    </row>
    <row r="89" spans="2:9" ht="16.5" thickBot="1" thickTop="1">
      <c r="B89" s="87" t="s">
        <v>260</v>
      </c>
      <c r="C89" s="127" t="s">
        <v>12</v>
      </c>
      <c r="D89" s="127">
        <v>9</v>
      </c>
      <c r="E89" s="253">
        <v>90</v>
      </c>
      <c r="F89" s="257">
        <f>D89*E89</f>
        <v>810</v>
      </c>
      <c r="I89" s="239"/>
    </row>
    <row r="90" spans="2:6" ht="16.5" thickBot="1" thickTop="1">
      <c r="B90" s="87" t="s">
        <v>261</v>
      </c>
      <c r="C90" s="127" t="s">
        <v>12</v>
      </c>
      <c r="D90" s="127">
        <v>9</v>
      </c>
      <c r="E90" s="253">
        <v>70</v>
      </c>
      <c r="F90" s="257">
        <f aca="true" t="shared" si="2" ref="F90:F96">D90*E90</f>
        <v>630</v>
      </c>
    </row>
    <row r="91" spans="2:9" s="143" customFormat="1" ht="16.5" thickBot="1" thickTop="1">
      <c r="B91" s="87" t="s">
        <v>338</v>
      </c>
      <c r="C91" s="127" t="s">
        <v>12</v>
      </c>
      <c r="D91" s="127">
        <v>9</v>
      </c>
      <c r="E91" s="253">
        <v>90</v>
      </c>
      <c r="F91" s="257">
        <f t="shared" si="2"/>
        <v>810</v>
      </c>
      <c r="I91" s="241"/>
    </row>
    <row r="92" spans="2:6" ht="16.5" thickBot="1" thickTop="1">
      <c r="B92" s="87" t="s">
        <v>339</v>
      </c>
      <c r="C92" s="223" t="s">
        <v>175</v>
      </c>
      <c r="D92" s="127">
        <v>180</v>
      </c>
      <c r="E92" s="253">
        <v>4</v>
      </c>
      <c r="F92" s="257">
        <f t="shared" si="2"/>
        <v>720</v>
      </c>
    </row>
    <row r="93" spans="2:6" ht="16.5" thickBot="1" thickTop="1">
      <c r="B93" s="87" t="s">
        <v>25</v>
      </c>
      <c r="C93" s="127" t="s">
        <v>5</v>
      </c>
      <c r="D93" s="127">
        <v>25</v>
      </c>
      <c r="E93" s="253">
        <v>6</v>
      </c>
      <c r="F93" s="257">
        <f t="shared" si="2"/>
        <v>150</v>
      </c>
    </row>
    <row r="94" spans="2:6" ht="16.5" thickBot="1" thickTop="1">
      <c r="B94" s="169" t="s">
        <v>262</v>
      </c>
      <c r="C94" s="127" t="s">
        <v>179</v>
      </c>
      <c r="D94" s="127">
        <v>20</v>
      </c>
      <c r="E94" s="253">
        <v>0.3</v>
      </c>
      <c r="F94" s="257">
        <f t="shared" si="2"/>
        <v>6</v>
      </c>
    </row>
    <row r="95" spans="2:6" ht="16.5" thickBot="1" thickTop="1">
      <c r="B95" s="169" t="s">
        <v>92</v>
      </c>
      <c r="C95" s="127" t="s">
        <v>5</v>
      </c>
      <c r="D95" s="127">
        <v>18</v>
      </c>
      <c r="E95" s="253">
        <v>1.5</v>
      </c>
      <c r="F95" s="257">
        <f t="shared" si="2"/>
        <v>27</v>
      </c>
    </row>
    <row r="96" spans="2:6" ht="16.5" thickBot="1" thickTop="1">
      <c r="B96" s="169" t="s">
        <v>263</v>
      </c>
      <c r="C96" s="127" t="s">
        <v>5</v>
      </c>
      <c r="D96" s="127">
        <v>20</v>
      </c>
      <c r="E96" s="253">
        <v>10</v>
      </c>
      <c r="F96" s="257">
        <f t="shared" si="2"/>
        <v>200</v>
      </c>
    </row>
    <row r="97" spans="2:6" ht="16.5" thickBot="1" thickTop="1">
      <c r="B97" s="293" t="s">
        <v>2</v>
      </c>
      <c r="C97" s="293"/>
      <c r="D97" s="293"/>
      <c r="E97" s="293"/>
      <c r="F97" s="260">
        <f>SUM(F89:F96)</f>
        <v>3353</v>
      </c>
    </row>
    <row r="98" spans="2:6" ht="16.5" thickBot="1" thickTop="1">
      <c r="B98" s="292" t="s">
        <v>130</v>
      </c>
      <c r="C98" s="292"/>
      <c r="D98" s="292"/>
      <c r="E98" s="292"/>
      <c r="F98" s="292"/>
    </row>
    <row r="99" spans="2:6" ht="27" thickBot="1" thickTop="1">
      <c r="B99" s="125" t="s">
        <v>156</v>
      </c>
      <c r="C99" s="126" t="s">
        <v>0</v>
      </c>
      <c r="D99" s="126" t="s">
        <v>1</v>
      </c>
      <c r="E99" s="252" t="s">
        <v>157</v>
      </c>
      <c r="F99" s="252" t="s">
        <v>2</v>
      </c>
    </row>
    <row r="100" spans="2:6" ht="16.5" thickBot="1" thickTop="1">
      <c r="B100" s="87" t="s">
        <v>11</v>
      </c>
      <c r="C100" s="127" t="s">
        <v>12</v>
      </c>
      <c r="D100" s="127">
        <v>12</v>
      </c>
      <c r="E100" s="253">
        <v>100</v>
      </c>
      <c r="F100" s="257">
        <f>D100*E100</f>
        <v>1200</v>
      </c>
    </row>
    <row r="101" spans="2:6" ht="16.5" thickBot="1" thickTop="1">
      <c r="B101" s="87" t="s">
        <v>13</v>
      </c>
      <c r="C101" s="127" t="s">
        <v>12</v>
      </c>
      <c r="D101" s="127">
        <v>27</v>
      </c>
      <c r="E101" s="253">
        <v>90</v>
      </c>
      <c r="F101" s="257">
        <f>D101*E101</f>
        <v>2430</v>
      </c>
    </row>
    <row r="102" spans="2:6" ht="16.5" thickBot="1" thickTop="1">
      <c r="B102" s="293" t="s">
        <v>160</v>
      </c>
      <c r="C102" s="293"/>
      <c r="D102" s="293"/>
      <c r="E102" s="293"/>
      <c r="F102" s="260">
        <f>SUM(F100:F101)</f>
        <v>3630</v>
      </c>
    </row>
    <row r="103" spans="2:6" ht="16.5" thickBot="1" thickTop="1">
      <c r="B103" s="289" t="s">
        <v>158</v>
      </c>
      <c r="C103" s="289"/>
      <c r="D103" s="289"/>
      <c r="E103" s="289"/>
      <c r="F103" s="261">
        <f>F86+F97+F102</f>
        <v>7333</v>
      </c>
    </row>
    <row r="104" spans="2:6" ht="16.5" thickBot="1" thickTop="1">
      <c r="B104" s="290" t="s">
        <v>159</v>
      </c>
      <c r="C104" s="290"/>
      <c r="D104" s="290"/>
      <c r="E104" s="290"/>
      <c r="F104" s="262">
        <f>F103*25%+F103</f>
        <v>9166.25</v>
      </c>
    </row>
    <row r="105" ht="15.75" thickTop="1"/>
    <row r="106" spans="2:9" s="143" customFormat="1" ht="15">
      <c r="B106" s="156"/>
      <c r="C106" s="156"/>
      <c r="D106" s="156"/>
      <c r="E106" s="266"/>
      <c r="F106" s="266"/>
      <c r="I106" s="241"/>
    </row>
    <row r="107" spans="2:9" s="143" customFormat="1" ht="15">
      <c r="B107" s="156"/>
      <c r="C107" s="156"/>
      <c r="D107" s="156"/>
      <c r="E107" s="266"/>
      <c r="F107" s="266"/>
      <c r="I107" s="241"/>
    </row>
    <row r="108" spans="2:9" s="143" customFormat="1" ht="15">
      <c r="B108" s="156"/>
      <c r="C108" s="156"/>
      <c r="D108" s="156"/>
      <c r="E108" s="266"/>
      <c r="F108" s="266"/>
      <c r="I108" s="241"/>
    </row>
    <row r="109" ht="15.75" thickBot="1"/>
    <row r="110" spans="2:7" ht="21" thickBot="1">
      <c r="B110" s="313" t="s">
        <v>313</v>
      </c>
      <c r="C110" s="314"/>
      <c r="D110" s="314"/>
      <c r="E110" s="314"/>
      <c r="F110" s="315"/>
      <c r="G110" s="143"/>
    </row>
    <row r="111" spans="2:6" ht="16.5" thickBot="1" thickTop="1">
      <c r="B111" s="292" t="s">
        <v>3</v>
      </c>
      <c r="C111" s="292"/>
      <c r="D111" s="292"/>
      <c r="E111" s="292"/>
      <c r="F111" s="292"/>
    </row>
    <row r="112" spans="2:6" ht="27" thickBot="1" thickTop="1">
      <c r="B112" s="125" t="s">
        <v>156</v>
      </c>
      <c r="C112" s="126" t="s">
        <v>0</v>
      </c>
      <c r="D112" s="126" t="s">
        <v>1</v>
      </c>
      <c r="E112" s="252" t="s">
        <v>157</v>
      </c>
      <c r="F112" s="252" t="s">
        <v>2</v>
      </c>
    </row>
    <row r="113" spans="2:6" ht="16.5" thickBot="1" thickTop="1">
      <c r="B113" s="130" t="s">
        <v>4</v>
      </c>
      <c r="C113" s="131" t="s">
        <v>372</v>
      </c>
      <c r="D113" s="131">
        <v>14</v>
      </c>
      <c r="E113" s="259">
        <v>1.2</v>
      </c>
      <c r="F113" s="259">
        <f>D113*E113</f>
        <v>16.8</v>
      </c>
    </row>
    <row r="114" spans="2:6" ht="16.5" thickBot="1" thickTop="1">
      <c r="B114" s="130" t="s">
        <v>43</v>
      </c>
      <c r="C114" s="131" t="s">
        <v>372</v>
      </c>
      <c r="D114" s="131">
        <v>2</v>
      </c>
      <c r="E114" s="259">
        <v>0.34</v>
      </c>
      <c r="F114" s="259">
        <f>D114*E114</f>
        <v>0.68</v>
      </c>
    </row>
    <row r="115" spans="2:6" ht="16.5" thickBot="1" thickTop="1">
      <c r="B115" s="130" t="s">
        <v>44</v>
      </c>
      <c r="C115" s="131" t="s">
        <v>372</v>
      </c>
      <c r="D115" s="131">
        <v>4</v>
      </c>
      <c r="E115" s="259">
        <v>3.63</v>
      </c>
      <c r="F115" s="259">
        <f>D115*E115</f>
        <v>14.52</v>
      </c>
    </row>
    <row r="116" spans="2:6" ht="16.5" thickBot="1" thickTop="1">
      <c r="B116" s="285" t="s">
        <v>2</v>
      </c>
      <c r="C116" s="285"/>
      <c r="D116" s="285"/>
      <c r="E116" s="285"/>
      <c r="F116" s="256">
        <f>SUM(F113:F115)</f>
        <v>32</v>
      </c>
    </row>
    <row r="117" spans="2:6" ht="16.5" thickBot="1" thickTop="1">
      <c r="B117" s="292" t="s">
        <v>8</v>
      </c>
      <c r="C117" s="292"/>
      <c r="D117" s="292"/>
      <c r="E117" s="292"/>
      <c r="F117" s="292"/>
    </row>
    <row r="118" spans="2:6" ht="27" thickBot="1" thickTop="1">
      <c r="B118" s="125" t="s">
        <v>156</v>
      </c>
      <c r="C118" s="126" t="s">
        <v>0</v>
      </c>
      <c r="D118" s="126" t="s">
        <v>1</v>
      </c>
      <c r="E118" s="252" t="s">
        <v>157</v>
      </c>
      <c r="F118" s="252" t="s">
        <v>2</v>
      </c>
    </row>
    <row r="119" spans="2:9" ht="16.5" thickBot="1" thickTop="1">
      <c r="B119" s="87" t="s">
        <v>340</v>
      </c>
      <c r="C119" s="223" t="s">
        <v>175</v>
      </c>
      <c r="D119" s="127">
        <v>120</v>
      </c>
      <c r="E119" s="253">
        <v>4</v>
      </c>
      <c r="F119" s="257">
        <f>D119*E119</f>
        <v>480</v>
      </c>
      <c r="I119" s="239"/>
    </row>
    <row r="120" spans="2:9" ht="16.5" thickBot="1" thickTop="1">
      <c r="B120" s="87" t="s">
        <v>98</v>
      </c>
      <c r="C120" s="127" t="s">
        <v>179</v>
      </c>
      <c r="D120" s="127">
        <v>20</v>
      </c>
      <c r="E120" s="253">
        <v>0.3</v>
      </c>
      <c r="F120" s="257">
        <f>D120*E120</f>
        <v>6</v>
      </c>
      <c r="I120" s="240"/>
    </row>
    <row r="121" spans="2:6" ht="16.5" thickBot="1" thickTop="1">
      <c r="B121" s="169" t="s">
        <v>92</v>
      </c>
      <c r="C121" s="127" t="s">
        <v>5</v>
      </c>
      <c r="D121" s="127">
        <v>12</v>
      </c>
      <c r="E121" s="253">
        <v>1.5</v>
      </c>
      <c r="F121" s="257">
        <f>D121*E121</f>
        <v>18</v>
      </c>
    </row>
    <row r="122" spans="2:6" ht="16.5" thickBot="1" thickTop="1">
      <c r="B122" s="87" t="s">
        <v>62</v>
      </c>
      <c r="C122" s="127" t="s">
        <v>5</v>
      </c>
      <c r="D122" s="127">
        <v>25</v>
      </c>
      <c r="E122" s="253">
        <v>6</v>
      </c>
      <c r="F122" s="257">
        <f>D122*E122</f>
        <v>150</v>
      </c>
    </row>
    <row r="123" spans="2:6" ht="16.5" thickBot="1" thickTop="1">
      <c r="B123" s="87" t="s">
        <v>99</v>
      </c>
      <c r="C123" s="127" t="s">
        <v>5</v>
      </c>
      <c r="D123" s="127">
        <v>400</v>
      </c>
      <c r="E123" s="253">
        <v>0.3</v>
      </c>
      <c r="F123" s="257">
        <f>D123*E123</f>
        <v>120</v>
      </c>
    </row>
    <row r="124" spans="2:6" ht="16.5" thickBot="1" thickTop="1">
      <c r="B124" s="293" t="s">
        <v>2</v>
      </c>
      <c r="C124" s="293"/>
      <c r="D124" s="293"/>
      <c r="E124" s="293"/>
      <c r="F124" s="260">
        <f>SUM(F119:F123)</f>
        <v>774</v>
      </c>
    </row>
    <row r="125" spans="2:6" ht="16.5" thickBot="1" thickTop="1">
      <c r="B125" s="292" t="s">
        <v>130</v>
      </c>
      <c r="C125" s="292"/>
      <c r="D125" s="292"/>
      <c r="E125" s="292"/>
      <c r="F125" s="292"/>
    </row>
    <row r="126" spans="2:6" ht="27" thickBot="1" thickTop="1">
      <c r="B126" s="125" t="s">
        <v>156</v>
      </c>
      <c r="C126" s="126" t="s">
        <v>0</v>
      </c>
      <c r="D126" s="126" t="s">
        <v>1</v>
      </c>
      <c r="E126" s="252" t="s">
        <v>157</v>
      </c>
      <c r="F126" s="252" t="s">
        <v>2</v>
      </c>
    </row>
    <row r="127" spans="2:6" ht="16.5" thickBot="1" thickTop="1">
      <c r="B127" s="87" t="s">
        <v>11</v>
      </c>
      <c r="C127" s="127" t="s">
        <v>12</v>
      </c>
      <c r="D127" s="127">
        <v>12</v>
      </c>
      <c r="E127" s="253">
        <v>100</v>
      </c>
      <c r="F127" s="257">
        <f>D127*E127</f>
        <v>1200</v>
      </c>
    </row>
    <row r="128" spans="2:9" s="143" customFormat="1" ht="16.5" thickBot="1" thickTop="1">
      <c r="B128" s="87" t="s">
        <v>13</v>
      </c>
      <c r="C128" s="127" t="s">
        <v>12</v>
      </c>
      <c r="D128" s="127">
        <v>24</v>
      </c>
      <c r="E128" s="253">
        <v>90</v>
      </c>
      <c r="F128" s="257">
        <f>D128*E128</f>
        <v>2160</v>
      </c>
      <c r="I128" s="241"/>
    </row>
    <row r="129" spans="2:9" s="143" customFormat="1" ht="16.5" thickBot="1" thickTop="1">
      <c r="B129" s="87" t="s">
        <v>65</v>
      </c>
      <c r="C129" s="127" t="s">
        <v>12</v>
      </c>
      <c r="D129" s="127">
        <v>12</v>
      </c>
      <c r="E129" s="253">
        <v>90</v>
      </c>
      <c r="F129" s="257">
        <f>D129*E129</f>
        <v>1080</v>
      </c>
      <c r="I129" s="241"/>
    </row>
    <row r="130" spans="2:6" ht="16.5" thickBot="1" thickTop="1">
      <c r="B130" s="87" t="s">
        <v>27</v>
      </c>
      <c r="C130" s="127" t="s">
        <v>12</v>
      </c>
      <c r="D130" s="127">
        <v>24</v>
      </c>
      <c r="E130" s="253">
        <v>30</v>
      </c>
      <c r="F130" s="257">
        <f>D130*E130</f>
        <v>720</v>
      </c>
    </row>
    <row r="131" spans="2:6" ht="16.5" thickBot="1" thickTop="1">
      <c r="B131" s="293" t="s">
        <v>160</v>
      </c>
      <c r="C131" s="293"/>
      <c r="D131" s="293"/>
      <c r="E131" s="293"/>
      <c r="F131" s="260">
        <f>SUM(F127:F130)</f>
        <v>5160</v>
      </c>
    </row>
    <row r="132" spans="2:6" ht="16.5" thickBot="1" thickTop="1">
      <c r="B132" s="289" t="s">
        <v>158</v>
      </c>
      <c r="C132" s="289"/>
      <c r="D132" s="289"/>
      <c r="E132" s="289"/>
      <c r="F132" s="261">
        <f>F116+F124+F131</f>
        <v>5966</v>
      </c>
    </row>
    <row r="133" spans="2:6" ht="16.5" thickBot="1" thickTop="1">
      <c r="B133" s="290" t="s">
        <v>159</v>
      </c>
      <c r="C133" s="290"/>
      <c r="D133" s="290"/>
      <c r="E133" s="290"/>
      <c r="F133" s="262">
        <f>F132*25%+F132</f>
        <v>7457.5</v>
      </c>
    </row>
    <row r="134" ht="15.75" thickTop="1"/>
  </sheetData>
  <sheetProtection/>
  <mergeCells count="45">
    <mergeCell ref="B2:F2"/>
    <mergeCell ref="B22:F22"/>
    <mergeCell ref="B45:F45"/>
    <mergeCell ref="B72:F72"/>
    <mergeCell ref="B110:F110"/>
    <mergeCell ref="B61:E61"/>
    <mergeCell ref="B23:F23"/>
    <mergeCell ref="B28:E28"/>
    <mergeCell ref="B29:F29"/>
    <mergeCell ref="B33:E33"/>
    <mergeCell ref="B57:F57"/>
    <mergeCell ref="B39:E39"/>
    <mergeCell ref="B40:E40"/>
    <mergeCell ref="B41:E41"/>
    <mergeCell ref="B34:F34"/>
    <mergeCell ref="B3:F3"/>
    <mergeCell ref="B6:E6"/>
    <mergeCell ref="B7:F7"/>
    <mergeCell ref="B10:E10"/>
    <mergeCell ref="B11:F11"/>
    <mergeCell ref="B62:F62"/>
    <mergeCell ref="B66:E66"/>
    <mergeCell ref="B67:E67"/>
    <mergeCell ref="B68:E68"/>
    <mergeCell ref="B73:F73"/>
    <mergeCell ref="B16:E16"/>
    <mergeCell ref="B46:F46"/>
    <mergeCell ref="B17:E17"/>
    <mergeCell ref="B18:E18"/>
    <mergeCell ref="B56:E56"/>
    <mergeCell ref="B86:E86"/>
    <mergeCell ref="B87:F87"/>
    <mergeCell ref="B97:E97"/>
    <mergeCell ref="B98:F98"/>
    <mergeCell ref="B102:E102"/>
    <mergeCell ref="B103:E103"/>
    <mergeCell ref="B131:E131"/>
    <mergeCell ref="B132:E132"/>
    <mergeCell ref="B133:E133"/>
    <mergeCell ref="B116:E116"/>
    <mergeCell ref="B125:F125"/>
    <mergeCell ref="B104:E104"/>
    <mergeCell ref="B117:F117"/>
    <mergeCell ref="B124:E124"/>
    <mergeCell ref="B111:F111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K211"/>
  <sheetViews>
    <sheetView zoomScale="85" zoomScaleNormal="85" zoomScalePageLayoutView="0" workbookViewId="0" topLeftCell="A136">
      <selection activeCell="J131" sqref="J131"/>
    </sheetView>
  </sheetViews>
  <sheetFormatPr defaultColWidth="9.140625" defaultRowHeight="15"/>
  <cols>
    <col min="4" max="4" width="45.7109375" style="156" customWidth="1"/>
    <col min="5" max="5" width="16.28125" style="156" customWidth="1"/>
    <col min="6" max="6" width="9.140625" style="156" customWidth="1"/>
    <col min="7" max="7" width="13.28125" style="251" customWidth="1"/>
    <col min="8" max="8" width="13.57421875" style="251" customWidth="1"/>
    <col min="11" max="11" width="9.140625" style="241" customWidth="1"/>
  </cols>
  <sheetData>
    <row r="3" ht="15.75" thickBot="1"/>
    <row r="4" spans="2:9" ht="21.75" thickBot="1">
      <c r="B4" s="206"/>
      <c r="C4" s="206"/>
      <c r="D4" s="316" t="s">
        <v>264</v>
      </c>
      <c r="E4" s="317"/>
      <c r="F4" s="317"/>
      <c r="G4" s="317"/>
      <c r="H4" s="318"/>
      <c r="I4" s="143"/>
    </row>
    <row r="5" spans="4:8" ht="16.5" thickBot="1" thickTop="1">
      <c r="D5" s="292" t="s">
        <v>3</v>
      </c>
      <c r="E5" s="292"/>
      <c r="F5" s="292"/>
      <c r="G5" s="292"/>
      <c r="H5" s="292"/>
    </row>
    <row r="6" spans="4:8" ht="27" thickBot="1" thickTop="1">
      <c r="D6" s="125" t="s">
        <v>156</v>
      </c>
      <c r="E6" s="126" t="s">
        <v>0</v>
      </c>
      <c r="F6" s="126" t="s">
        <v>1</v>
      </c>
      <c r="G6" s="252" t="s">
        <v>157</v>
      </c>
      <c r="H6" s="252" t="s">
        <v>2</v>
      </c>
    </row>
    <row r="7" spans="4:8" ht="16.5" thickBot="1" thickTop="1">
      <c r="D7" s="147" t="s">
        <v>229</v>
      </c>
      <c r="E7" s="131" t="s">
        <v>372</v>
      </c>
      <c r="F7" s="131">
        <v>9</v>
      </c>
      <c r="G7" s="269">
        <v>4</v>
      </c>
      <c r="H7" s="263">
        <f>F7*G7</f>
        <v>36</v>
      </c>
    </row>
    <row r="8" spans="4:8" ht="16.5" thickBot="1" thickTop="1">
      <c r="D8" s="226" t="s">
        <v>14</v>
      </c>
      <c r="E8" s="131" t="s">
        <v>381</v>
      </c>
      <c r="F8" s="224">
        <v>4</v>
      </c>
      <c r="G8" s="263">
        <v>3.5</v>
      </c>
      <c r="H8" s="263">
        <f>F8*G8</f>
        <v>14</v>
      </c>
    </row>
    <row r="9" spans="4:10" ht="16.5" thickBot="1" thickTop="1">
      <c r="D9" s="285" t="s">
        <v>2</v>
      </c>
      <c r="E9" s="285"/>
      <c r="F9" s="285"/>
      <c r="G9" s="285"/>
      <c r="H9" s="256">
        <f>SUM(H7:H8)</f>
        <v>50</v>
      </c>
      <c r="J9" s="241"/>
    </row>
    <row r="10" spans="4:10" ht="16.5" thickBot="1" thickTop="1">
      <c r="D10" s="292" t="s">
        <v>8</v>
      </c>
      <c r="E10" s="292"/>
      <c r="F10" s="292"/>
      <c r="G10" s="292"/>
      <c r="H10" s="292"/>
      <c r="J10" s="241"/>
    </row>
    <row r="11" spans="4:10" ht="27" thickBot="1" thickTop="1">
      <c r="D11" s="125" t="s">
        <v>156</v>
      </c>
      <c r="E11" s="126" t="s">
        <v>0</v>
      </c>
      <c r="F11" s="126" t="s">
        <v>1</v>
      </c>
      <c r="G11" s="252" t="s">
        <v>157</v>
      </c>
      <c r="H11" s="252" t="s">
        <v>2</v>
      </c>
      <c r="J11" s="241"/>
    </row>
    <row r="12" spans="4:10" ht="16.5" thickBot="1" thickTop="1">
      <c r="D12" s="87" t="s">
        <v>117</v>
      </c>
      <c r="E12" s="127" t="s">
        <v>12</v>
      </c>
      <c r="F12" s="127">
        <v>40</v>
      </c>
      <c r="G12" s="253">
        <v>90</v>
      </c>
      <c r="H12" s="257">
        <f aca="true" t="shared" si="0" ref="H12:H19">F12*G12</f>
        <v>3600</v>
      </c>
      <c r="J12" s="239"/>
    </row>
    <row r="13" spans="4:10" ht="16.5" thickBot="1" thickTop="1">
      <c r="D13" s="87" t="s">
        <v>341</v>
      </c>
      <c r="E13" s="162" t="s">
        <v>175</v>
      </c>
      <c r="F13" s="127">
        <v>360</v>
      </c>
      <c r="G13" s="253">
        <v>4</v>
      </c>
      <c r="H13" s="257">
        <f t="shared" si="0"/>
        <v>1440</v>
      </c>
      <c r="J13" s="240"/>
    </row>
    <row r="14" spans="4:8" ht="16.5" thickBot="1" thickTop="1">
      <c r="D14" s="87" t="s">
        <v>96</v>
      </c>
      <c r="E14" s="127" t="s">
        <v>12</v>
      </c>
      <c r="F14" s="127">
        <v>6</v>
      </c>
      <c r="G14" s="253">
        <v>80</v>
      </c>
      <c r="H14" s="257">
        <f t="shared" si="0"/>
        <v>480</v>
      </c>
    </row>
    <row r="15" spans="4:8" ht="16.5" thickBot="1" thickTop="1">
      <c r="D15" s="87" t="s">
        <v>97</v>
      </c>
      <c r="E15" s="127" t="s">
        <v>226</v>
      </c>
      <c r="F15" s="127">
        <v>12</v>
      </c>
      <c r="G15" s="253">
        <v>150</v>
      </c>
      <c r="H15" s="257">
        <f t="shared" si="0"/>
        <v>1800</v>
      </c>
    </row>
    <row r="16" spans="4:11" s="143" customFormat="1" ht="16.5" thickBot="1" thickTop="1">
      <c r="D16" s="87" t="s">
        <v>92</v>
      </c>
      <c r="E16" s="127" t="s">
        <v>5</v>
      </c>
      <c r="F16" s="127">
        <v>12</v>
      </c>
      <c r="G16" s="253">
        <v>1.5</v>
      </c>
      <c r="H16" s="257">
        <f t="shared" si="0"/>
        <v>18</v>
      </c>
      <c r="K16" s="241"/>
    </row>
    <row r="17" spans="4:11" s="143" customFormat="1" ht="16.5" thickBot="1" thickTop="1">
      <c r="D17" s="87" t="s">
        <v>62</v>
      </c>
      <c r="E17" s="127" t="s">
        <v>5</v>
      </c>
      <c r="F17" s="127">
        <v>65</v>
      </c>
      <c r="G17" s="253">
        <v>6</v>
      </c>
      <c r="H17" s="257">
        <f t="shared" si="0"/>
        <v>390</v>
      </c>
      <c r="K17" s="241"/>
    </row>
    <row r="18" spans="4:8" ht="16.5" thickBot="1" thickTop="1">
      <c r="D18" s="87" t="s">
        <v>119</v>
      </c>
      <c r="E18" s="127" t="s">
        <v>5</v>
      </c>
      <c r="F18" s="127">
        <v>60</v>
      </c>
      <c r="G18" s="253">
        <v>10</v>
      </c>
      <c r="H18" s="257">
        <f t="shared" si="0"/>
        <v>600</v>
      </c>
    </row>
    <row r="19" spans="4:8" ht="16.5" thickBot="1" thickTop="1">
      <c r="D19" s="87" t="s">
        <v>116</v>
      </c>
      <c r="E19" s="127" t="s">
        <v>5</v>
      </c>
      <c r="F19" s="127">
        <v>20</v>
      </c>
      <c r="G19" s="253">
        <v>15</v>
      </c>
      <c r="H19" s="257">
        <f t="shared" si="0"/>
        <v>300</v>
      </c>
    </row>
    <row r="20" spans="4:8" ht="16.5" thickBot="1" thickTop="1">
      <c r="D20" s="293" t="s">
        <v>2</v>
      </c>
      <c r="E20" s="293"/>
      <c r="F20" s="293"/>
      <c r="G20" s="293"/>
      <c r="H20" s="260">
        <f>SUM(H12:H19)</f>
        <v>8628</v>
      </c>
    </row>
    <row r="21" spans="4:8" ht="16.5" thickBot="1" thickTop="1">
      <c r="D21" s="292" t="s">
        <v>130</v>
      </c>
      <c r="E21" s="292"/>
      <c r="F21" s="292"/>
      <c r="G21" s="292"/>
      <c r="H21" s="292"/>
    </row>
    <row r="22" spans="4:8" ht="27" thickBot="1" thickTop="1">
      <c r="D22" s="125" t="s">
        <v>156</v>
      </c>
      <c r="E22" s="126" t="s">
        <v>0</v>
      </c>
      <c r="F22" s="126" t="s">
        <v>1</v>
      </c>
      <c r="G22" s="252" t="s">
        <v>157</v>
      </c>
      <c r="H22" s="252" t="s">
        <v>2</v>
      </c>
    </row>
    <row r="23" spans="4:8" ht="16.5" thickBot="1" thickTop="1">
      <c r="D23" s="87" t="s">
        <v>11</v>
      </c>
      <c r="E23" s="127" t="s">
        <v>12</v>
      </c>
      <c r="F23" s="127">
        <v>12</v>
      </c>
      <c r="G23" s="253">
        <v>100</v>
      </c>
      <c r="H23" s="257">
        <f>F23*G23</f>
        <v>1200</v>
      </c>
    </row>
    <row r="24" spans="4:8" ht="16.5" thickBot="1" thickTop="1">
      <c r="D24" s="87" t="s">
        <v>13</v>
      </c>
      <c r="E24" s="127" t="s">
        <v>12</v>
      </c>
      <c r="F24" s="127">
        <v>40</v>
      </c>
      <c r="G24" s="253">
        <v>90</v>
      </c>
      <c r="H24" s="257">
        <f>F24*G24</f>
        <v>3600</v>
      </c>
    </row>
    <row r="25" spans="4:8" ht="16.5" thickBot="1" thickTop="1">
      <c r="D25" s="87" t="s">
        <v>27</v>
      </c>
      <c r="E25" s="127" t="s">
        <v>12</v>
      </c>
      <c r="F25" s="127">
        <v>40</v>
      </c>
      <c r="G25" s="253">
        <v>30</v>
      </c>
      <c r="H25" s="257">
        <f>F25*G25</f>
        <v>1200</v>
      </c>
    </row>
    <row r="26" spans="4:11" s="143" customFormat="1" ht="16.5" thickBot="1" thickTop="1">
      <c r="D26" s="87" t="s">
        <v>131</v>
      </c>
      <c r="E26" s="127" t="s">
        <v>12</v>
      </c>
      <c r="F26" s="127">
        <v>6</v>
      </c>
      <c r="G26" s="253">
        <v>60</v>
      </c>
      <c r="H26" s="257">
        <f>F26*G26</f>
        <v>360</v>
      </c>
      <c r="K26" s="241"/>
    </row>
    <row r="27" spans="4:8" ht="16.5" thickBot="1" thickTop="1">
      <c r="D27" s="293" t="s">
        <v>160</v>
      </c>
      <c r="E27" s="293"/>
      <c r="F27" s="293"/>
      <c r="G27" s="293"/>
      <c r="H27" s="260">
        <f>SUM(H23:H26)</f>
        <v>6360</v>
      </c>
    </row>
    <row r="28" spans="4:8" ht="16.5" thickBot="1" thickTop="1">
      <c r="D28" s="289" t="s">
        <v>158</v>
      </c>
      <c r="E28" s="289"/>
      <c r="F28" s="289"/>
      <c r="G28" s="289"/>
      <c r="H28" s="261">
        <f>H9+H20+H27</f>
        <v>15038</v>
      </c>
    </row>
    <row r="29" spans="4:8" ht="16.5" thickBot="1" thickTop="1">
      <c r="D29" s="290" t="s">
        <v>159</v>
      </c>
      <c r="E29" s="290"/>
      <c r="F29" s="290"/>
      <c r="G29" s="290"/>
      <c r="H29" s="262">
        <f>H28*25%+H28</f>
        <v>18797.5</v>
      </c>
    </row>
    <row r="30" ht="15.75" thickTop="1"/>
    <row r="35" ht="15.75" thickBot="1">
      <c r="I35" s="143"/>
    </row>
    <row r="36" spans="2:9" ht="21.75" thickBot="1">
      <c r="B36" s="206"/>
      <c r="C36" s="206"/>
      <c r="D36" s="316" t="s">
        <v>318</v>
      </c>
      <c r="E36" s="317"/>
      <c r="F36" s="317"/>
      <c r="G36" s="317"/>
      <c r="H36" s="318"/>
      <c r="I36" s="143"/>
    </row>
    <row r="37" spans="4:8" ht="16.5" thickBot="1" thickTop="1">
      <c r="D37" s="292" t="s">
        <v>3</v>
      </c>
      <c r="E37" s="292"/>
      <c r="F37" s="292"/>
      <c r="G37" s="292"/>
      <c r="H37" s="292"/>
    </row>
    <row r="38" spans="4:8" ht="27" thickBot="1" thickTop="1">
      <c r="D38" s="125" t="s">
        <v>156</v>
      </c>
      <c r="E38" s="126" t="s">
        <v>0</v>
      </c>
      <c r="F38" s="126" t="s">
        <v>1</v>
      </c>
      <c r="G38" s="252" t="s">
        <v>157</v>
      </c>
      <c r="H38" s="252" t="s">
        <v>2</v>
      </c>
    </row>
    <row r="39" spans="4:8" ht="16.5" thickBot="1" thickTop="1">
      <c r="D39" s="226" t="s">
        <v>422</v>
      </c>
      <c r="E39" s="131" t="s">
        <v>372</v>
      </c>
      <c r="F39" s="131">
        <v>11</v>
      </c>
      <c r="G39" s="269">
        <v>4</v>
      </c>
      <c r="H39" s="259">
        <f>F39*G39</f>
        <v>44</v>
      </c>
    </row>
    <row r="40" spans="4:8" ht="16.5" thickBot="1" thickTop="1">
      <c r="D40" s="226" t="s">
        <v>14</v>
      </c>
      <c r="E40" s="131" t="s">
        <v>381</v>
      </c>
      <c r="F40" s="224">
        <v>4</v>
      </c>
      <c r="G40" s="263">
        <v>3.5</v>
      </c>
      <c r="H40" s="259">
        <f>F40*G40</f>
        <v>14</v>
      </c>
    </row>
    <row r="41" spans="4:8" ht="16.5" thickBot="1" thickTop="1">
      <c r="D41" s="285" t="s">
        <v>2</v>
      </c>
      <c r="E41" s="285"/>
      <c r="F41" s="285"/>
      <c r="G41" s="285"/>
      <c r="H41" s="256">
        <f>SUM(H39:H40)</f>
        <v>58</v>
      </c>
    </row>
    <row r="42" spans="4:8" ht="16.5" thickBot="1" thickTop="1">
      <c r="D42" s="292" t="s">
        <v>8</v>
      </c>
      <c r="E42" s="292"/>
      <c r="F42" s="292"/>
      <c r="G42" s="292"/>
      <c r="H42" s="292"/>
    </row>
    <row r="43" spans="4:8" ht="27" thickBot="1" thickTop="1">
      <c r="D43" s="125" t="s">
        <v>156</v>
      </c>
      <c r="E43" s="126" t="s">
        <v>0</v>
      </c>
      <c r="F43" s="126" t="s">
        <v>1</v>
      </c>
      <c r="G43" s="252" t="s">
        <v>157</v>
      </c>
      <c r="H43" s="252" t="s">
        <v>2</v>
      </c>
    </row>
    <row r="44" spans="4:8" ht="16.5" thickBot="1" thickTop="1">
      <c r="D44" s="87" t="s">
        <v>117</v>
      </c>
      <c r="E44" s="127" t="s">
        <v>12</v>
      </c>
      <c r="F44" s="127">
        <v>15</v>
      </c>
      <c r="G44" s="253">
        <v>90</v>
      </c>
      <c r="H44" s="257">
        <f>F44*G44</f>
        <v>1350</v>
      </c>
    </row>
    <row r="45" spans="4:8" ht="16.5" thickBot="1" thickTop="1">
      <c r="D45" s="87" t="s">
        <v>343</v>
      </c>
      <c r="E45" s="162" t="s">
        <v>175</v>
      </c>
      <c r="F45" s="127">
        <v>120</v>
      </c>
      <c r="G45" s="253">
        <v>4</v>
      </c>
      <c r="H45" s="257">
        <f aca="true" t="shared" si="1" ref="H45:H51">F45*G45</f>
        <v>480</v>
      </c>
    </row>
    <row r="46" spans="4:10" ht="16.5" thickBot="1" thickTop="1">
      <c r="D46" s="87" t="s">
        <v>97</v>
      </c>
      <c r="E46" s="127" t="s">
        <v>226</v>
      </c>
      <c r="F46" s="127">
        <v>4</v>
      </c>
      <c r="G46" s="253">
        <v>150</v>
      </c>
      <c r="H46" s="257">
        <f t="shared" si="1"/>
        <v>600</v>
      </c>
      <c r="J46" s="241"/>
    </row>
    <row r="47" spans="4:11" s="143" customFormat="1" ht="16.5" thickBot="1" thickTop="1">
      <c r="D47" s="87" t="s">
        <v>344</v>
      </c>
      <c r="E47" s="127" t="s">
        <v>244</v>
      </c>
      <c r="F47" s="127">
        <v>6</v>
      </c>
      <c r="G47" s="253">
        <v>80</v>
      </c>
      <c r="H47" s="257">
        <f t="shared" si="1"/>
        <v>480</v>
      </c>
      <c r="J47" s="241"/>
      <c r="K47" s="241"/>
    </row>
    <row r="48" spans="4:10" ht="16.5" thickBot="1" thickTop="1">
      <c r="D48" s="87" t="s">
        <v>92</v>
      </c>
      <c r="E48" s="127" t="s">
        <v>175</v>
      </c>
      <c r="F48" s="127">
        <v>12</v>
      </c>
      <c r="G48" s="253">
        <v>1.5</v>
      </c>
      <c r="H48" s="257">
        <f t="shared" si="1"/>
        <v>18</v>
      </c>
      <c r="J48" s="239"/>
    </row>
    <row r="49" spans="4:10" ht="16.5" thickBot="1" thickTop="1">
      <c r="D49" s="129" t="s">
        <v>342</v>
      </c>
      <c r="E49" s="127" t="s">
        <v>266</v>
      </c>
      <c r="F49" s="127">
        <v>3</v>
      </c>
      <c r="G49" s="253">
        <v>130</v>
      </c>
      <c r="H49" s="257">
        <f t="shared" si="1"/>
        <v>390</v>
      </c>
      <c r="J49" s="240"/>
    </row>
    <row r="50" spans="4:10" ht="16.5" thickBot="1" thickTop="1">
      <c r="D50" s="87" t="s">
        <v>62</v>
      </c>
      <c r="E50" s="127" t="s">
        <v>175</v>
      </c>
      <c r="F50" s="127">
        <v>125</v>
      </c>
      <c r="G50" s="253">
        <v>6</v>
      </c>
      <c r="H50" s="257">
        <f t="shared" si="1"/>
        <v>750</v>
      </c>
      <c r="J50" s="241"/>
    </row>
    <row r="51" spans="4:11" s="233" customFormat="1" ht="14.25" thickBot="1" thickTop="1">
      <c r="D51" s="87" t="s">
        <v>286</v>
      </c>
      <c r="E51" s="127" t="s">
        <v>175</v>
      </c>
      <c r="F51" s="127">
        <v>600</v>
      </c>
      <c r="G51" s="253">
        <v>1.5</v>
      </c>
      <c r="H51" s="257">
        <f t="shared" si="1"/>
        <v>900</v>
      </c>
      <c r="J51" s="247"/>
      <c r="K51" s="247"/>
    </row>
    <row r="52" spans="4:8" ht="16.5" thickBot="1" thickTop="1">
      <c r="D52" s="293" t="s">
        <v>2</v>
      </c>
      <c r="E52" s="293"/>
      <c r="F52" s="293"/>
      <c r="G52" s="293"/>
      <c r="H52" s="260">
        <f>SUM(H44:H51)</f>
        <v>4968</v>
      </c>
    </row>
    <row r="53" spans="4:8" ht="16.5" thickBot="1" thickTop="1">
      <c r="D53" s="292" t="s">
        <v>130</v>
      </c>
      <c r="E53" s="292"/>
      <c r="F53" s="292"/>
      <c r="G53" s="292"/>
      <c r="H53" s="292"/>
    </row>
    <row r="54" spans="4:8" ht="27" thickBot="1" thickTop="1">
      <c r="D54" s="125" t="s">
        <v>156</v>
      </c>
      <c r="E54" s="126" t="s">
        <v>0</v>
      </c>
      <c r="F54" s="126" t="s">
        <v>1</v>
      </c>
      <c r="G54" s="252" t="s">
        <v>157</v>
      </c>
      <c r="H54" s="252" t="s">
        <v>2</v>
      </c>
    </row>
    <row r="55" spans="4:8" ht="16.5" thickBot="1" thickTop="1">
      <c r="D55" s="142" t="s">
        <v>267</v>
      </c>
      <c r="E55" s="127" t="s">
        <v>12</v>
      </c>
      <c r="F55" s="127">
        <v>15</v>
      </c>
      <c r="G55" s="253">
        <v>100</v>
      </c>
      <c r="H55" s="257">
        <f>F55*G55</f>
        <v>1500</v>
      </c>
    </row>
    <row r="56" spans="4:8" ht="16.5" thickBot="1" thickTop="1">
      <c r="D56" s="142" t="s">
        <v>13</v>
      </c>
      <c r="E56" s="127" t="s">
        <v>12</v>
      </c>
      <c r="F56" s="127">
        <v>20</v>
      </c>
      <c r="G56" s="253">
        <v>90</v>
      </c>
      <c r="H56" s="257">
        <f>F56*G56</f>
        <v>1800</v>
      </c>
    </row>
    <row r="57" spans="4:8" ht="16.5" thickBot="1" thickTop="1">
      <c r="D57" s="87" t="s">
        <v>131</v>
      </c>
      <c r="E57" s="127" t="s">
        <v>12</v>
      </c>
      <c r="F57" s="127">
        <v>6</v>
      </c>
      <c r="G57" s="253">
        <v>60</v>
      </c>
      <c r="H57" s="257">
        <f>F57*G57</f>
        <v>360</v>
      </c>
    </row>
    <row r="58" spans="4:8" ht="16.5" thickBot="1" thickTop="1">
      <c r="D58" s="87" t="s">
        <v>126</v>
      </c>
      <c r="E58" s="127" t="s">
        <v>12</v>
      </c>
      <c r="F58" s="127">
        <v>12</v>
      </c>
      <c r="G58" s="253">
        <v>50</v>
      </c>
      <c r="H58" s="257">
        <f>F58*G58</f>
        <v>600</v>
      </c>
    </row>
    <row r="59" spans="4:8" ht="16.5" thickBot="1" thickTop="1">
      <c r="D59" s="293" t="s">
        <v>160</v>
      </c>
      <c r="E59" s="293"/>
      <c r="F59" s="293"/>
      <c r="G59" s="293"/>
      <c r="H59" s="260">
        <f>SUM(H55:H58)</f>
        <v>4260</v>
      </c>
    </row>
    <row r="60" spans="4:8" ht="16.5" thickBot="1" thickTop="1">
      <c r="D60" s="289" t="s">
        <v>158</v>
      </c>
      <c r="E60" s="289"/>
      <c r="F60" s="289"/>
      <c r="G60" s="289"/>
      <c r="H60" s="261">
        <f>H41+H52+H59</f>
        <v>9286</v>
      </c>
    </row>
    <row r="61" spans="4:8" ht="16.5" thickBot="1" thickTop="1">
      <c r="D61" s="290" t="s">
        <v>159</v>
      </c>
      <c r="E61" s="290"/>
      <c r="F61" s="290"/>
      <c r="G61" s="290"/>
      <c r="H61" s="262">
        <f>H60*25%+H60</f>
        <v>11607.5</v>
      </c>
    </row>
    <row r="62" ht="15.75" thickTop="1"/>
    <row r="64" ht="15.75" thickBot="1"/>
    <row r="65" spans="2:9" ht="21" thickBot="1">
      <c r="B65" s="207"/>
      <c r="C65" s="207"/>
      <c r="D65" s="319" t="s">
        <v>317</v>
      </c>
      <c r="E65" s="320"/>
      <c r="F65" s="320"/>
      <c r="G65" s="320"/>
      <c r="H65" s="321"/>
      <c r="I65" s="143"/>
    </row>
    <row r="66" spans="4:8" ht="16.5" thickBot="1" thickTop="1">
      <c r="D66" s="292" t="s">
        <v>3</v>
      </c>
      <c r="E66" s="292"/>
      <c r="F66" s="292"/>
      <c r="G66" s="292"/>
      <c r="H66" s="292"/>
    </row>
    <row r="67" spans="4:8" ht="27" thickBot="1" thickTop="1">
      <c r="D67" s="125" t="s">
        <v>156</v>
      </c>
      <c r="E67" s="126" t="s">
        <v>0</v>
      </c>
      <c r="F67" s="126" t="s">
        <v>1</v>
      </c>
      <c r="G67" s="252" t="s">
        <v>157</v>
      </c>
      <c r="H67" s="252" t="s">
        <v>2</v>
      </c>
    </row>
    <row r="68" spans="4:8" ht="16.5" thickBot="1" thickTop="1">
      <c r="D68" s="234" t="s">
        <v>268</v>
      </c>
      <c r="E68" s="235" t="s">
        <v>372</v>
      </c>
      <c r="F68" s="235">
        <v>80</v>
      </c>
      <c r="G68" s="272">
        <v>12</v>
      </c>
      <c r="H68" s="272">
        <f>F68*G68</f>
        <v>960</v>
      </c>
    </row>
    <row r="69" spans="4:8" ht="16.5" thickBot="1" thickTop="1">
      <c r="D69" s="234" t="s">
        <v>18</v>
      </c>
      <c r="E69" s="127" t="s">
        <v>372</v>
      </c>
      <c r="F69" s="127">
        <v>1</v>
      </c>
      <c r="G69" s="254">
        <v>12</v>
      </c>
      <c r="H69" s="272">
        <f>F69*G69</f>
        <v>12</v>
      </c>
    </row>
    <row r="70" spans="4:8" ht="16.5" thickBot="1" thickTop="1">
      <c r="D70" s="234" t="s">
        <v>269</v>
      </c>
      <c r="E70" s="235" t="s">
        <v>372</v>
      </c>
      <c r="F70" s="235">
        <v>15</v>
      </c>
      <c r="G70" s="272">
        <v>38.9666</v>
      </c>
      <c r="H70" s="272">
        <f>F70*G70</f>
        <v>584.499</v>
      </c>
    </row>
    <row r="71" spans="4:8" ht="16.5" thickBot="1" thickTop="1">
      <c r="D71" s="234" t="s">
        <v>14</v>
      </c>
      <c r="E71" s="131" t="s">
        <v>381</v>
      </c>
      <c r="F71" s="224">
        <v>1</v>
      </c>
      <c r="G71" s="263">
        <v>3.5</v>
      </c>
      <c r="H71" s="272">
        <f>F71*G71</f>
        <v>3.5</v>
      </c>
    </row>
    <row r="72" spans="4:8" ht="16.5" thickBot="1" thickTop="1">
      <c r="D72" s="285" t="s">
        <v>2</v>
      </c>
      <c r="E72" s="285"/>
      <c r="F72" s="285"/>
      <c r="G72" s="285"/>
      <c r="H72" s="256">
        <f>SUM(H68:H71)</f>
        <v>1559.999</v>
      </c>
    </row>
    <row r="73" spans="4:11" ht="16.5" thickBot="1" thickTop="1">
      <c r="D73" s="292" t="s">
        <v>8</v>
      </c>
      <c r="E73" s="292"/>
      <c r="F73" s="292"/>
      <c r="G73" s="292"/>
      <c r="H73" s="292"/>
      <c r="K73" s="212"/>
    </row>
    <row r="74" spans="4:11" ht="27" thickBot="1" thickTop="1">
      <c r="D74" s="125" t="s">
        <v>156</v>
      </c>
      <c r="E74" s="126" t="s">
        <v>0</v>
      </c>
      <c r="F74" s="126" t="s">
        <v>1</v>
      </c>
      <c r="G74" s="252" t="s">
        <v>157</v>
      </c>
      <c r="H74" s="252" t="s">
        <v>2</v>
      </c>
      <c r="K74" s="243"/>
    </row>
    <row r="75" spans="4:8" ht="30.75" thickBot="1" thickTop="1">
      <c r="D75" s="160" t="s">
        <v>346</v>
      </c>
      <c r="E75" s="159" t="s">
        <v>12</v>
      </c>
      <c r="F75" s="159">
        <v>20</v>
      </c>
      <c r="G75" s="273">
        <v>90</v>
      </c>
      <c r="H75" s="257">
        <f>F75*G75</f>
        <v>1800</v>
      </c>
    </row>
    <row r="76" spans="4:8" ht="16.5" thickBot="1" thickTop="1">
      <c r="D76" s="158" t="s">
        <v>270</v>
      </c>
      <c r="E76" s="159" t="s">
        <v>5</v>
      </c>
      <c r="F76" s="159">
        <v>85</v>
      </c>
      <c r="G76" s="273">
        <v>6</v>
      </c>
      <c r="H76" s="257">
        <f aca="true" t="shared" si="2" ref="H76:H81">F76*G76</f>
        <v>510</v>
      </c>
    </row>
    <row r="77" spans="4:8" ht="16.5" thickBot="1" thickTop="1">
      <c r="D77" s="158" t="s">
        <v>10</v>
      </c>
      <c r="E77" s="159" t="s">
        <v>5</v>
      </c>
      <c r="F77" s="159">
        <v>18</v>
      </c>
      <c r="G77" s="273">
        <v>1.5</v>
      </c>
      <c r="H77" s="274">
        <f t="shared" si="2"/>
        <v>27</v>
      </c>
    </row>
    <row r="78" spans="4:8" ht="16.5" thickBot="1" thickTop="1">
      <c r="D78" s="158" t="s">
        <v>345</v>
      </c>
      <c r="E78" s="159" t="s">
        <v>5</v>
      </c>
      <c r="F78" s="159">
        <v>160</v>
      </c>
      <c r="G78" s="273">
        <v>6</v>
      </c>
      <c r="H78" s="257">
        <f t="shared" si="2"/>
        <v>960</v>
      </c>
    </row>
    <row r="79" spans="4:8" ht="30.75" thickBot="1" thickTop="1">
      <c r="D79" s="160" t="s">
        <v>94</v>
      </c>
      <c r="E79" s="159" t="s">
        <v>226</v>
      </c>
      <c r="F79" s="159">
        <v>2</v>
      </c>
      <c r="G79" s="273">
        <v>150</v>
      </c>
      <c r="H79" s="257">
        <f t="shared" si="2"/>
        <v>300</v>
      </c>
    </row>
    <row r="80" spans="4:8" ht="16.5" thickBot="1" thickTop="1">
      <c r="D80" s="160" t="s">
        <v>347</v>
      </c>
      <c r="E80" s="159" t="s">
        <v>220</v>
      </c>
      <c r="F80" s="159">
        <v>200</v>
      </c>
      <c r="G80" s="273">
        <v>0.3</v>
      </c>
      <c r="H80" s="257">
        <f t="shared" si="2"/>
        <v>60</v>
      </c>
    </row>
    <row r="81" spans="4:8" ht="30.75" thickBot="1" thickTop="1">
      <c r="D81" s="160" t="s">
        <v>265</v>
      </c>
      <c r="E81" s="159" t="s">
        <v>226</v>
      </c>
      <c r="F81" s="159">
        <v>2</v>
      </c>
      <c r="G81" s="273">
        <v>130</v>
      </c>
      <c r="H81" s="257">
        <f t="shared" si="2"/>
        <v>260</v>
      </c>
    </row>
    <row r="82" spans="4:8" ht="16.5" thickBot="1" thickTop="1">
      <c r="D82" s="293" t="s">
        <v>2</v>
      </c>
      <c r="E82" s="293"/>
      <c r="F82" s="293"/>
      <c r="G82" s="293"/>
      <c r="H82" s="260">
        <f>SUM(H75:H81)</f>
        <v>3917</v>
      </c>
    </row>
    <row r="83" spans="4:8" ht="16.5" thickBot="1" thickTop="1">
      <c r="D83" s="292" t="s">
        <v>130</v>
      </c>
      <c r="E83" s="292"/>
      <c r="F83" s="292"/>
      <c r="G83" s="292"/>
      <c r="H83" s="292"/>
    </row>
    <row r="84" spans="4:8" ht="27" thickBot="1" thickTop="1">
      <c r="D84" s="125" t="s">
        <v>156</v>
      </c>
      <c r="E84" s="126" t="s">
        <v>0</v>
      </c>
      <c r="F84" s="126" t="s">
        <v>1</v>
      </c>
      <c r="G84" s="252" t="s">
        <v>157</v>
      </c>
      <c r="H84" s="252" t="s">
        <v>2</v>
      </c>
    </row>
    <row r="85" spans="4:8" ht="16.5" thickBot="1" thickTop="1">
      <c r="D85" s="158" t="s">
        <v>13</v>
      </c>
      <c r="E85" s="159" t="s">
        <v>12</v>
      </c>
      <c r="F85" s="159">
        <v>24</v>
      </c>
      <c r="G85" s="273">
        <v>90</v>
      </c>
      <c r="H85" s="257">
        <f>F85*G85</f>
        <v>2160</v>
      </c>
    </row>
    <row r="86" spans="4:8" ht="16.5" thickBot="1" thickTop="1">
      <c r="D86" s="158" t="s">
        <v>105</v>
      </c>
      <c r="E86" s="159" t="s">
        <v>12</v>
      </c>
      <c r="F86" s="159">
        <v>24</v>
      </c>
      <c r="G86" s="273">
        <v>30</v>
      </c>
      <c r="H86" s="257">
        <f>F86*G86</f>
        <v>720</v>
      </c>
    </row>
    <row r="87" spans="4:8" ht="16.5" thickBot="1" thickTop="1">
      <c r="D87" s="158" t="s">
        <v>192</v>
      </c>
      <c r="E87" s="159" t="s">
        <v>12</v>
      </c>
      <c r="F87" s="159">
        <v>6</v>
      </c>
      <c r="G87" s="273">
        <v>60</v>
      </c>
      <c r="H87" s="257">
        <f>F87*G87</f>
        <v>360</v>
      </c>
    </row>
    <row r="88" spans="4:8" ht="16.5" thickBot="1" thickTop="1">
      <c r="D88" s="293" t="s">
        <v>160</v>
      </c>
      <c r="E88" s="293"/>
      <c r="F88" s="293"/>
      <c r="G88" s="293"/>
      <c r="H88" s="260">
        <f>SUM(H85:H87)</f>
        <v>3240</v>
      </c>
    </row>
    <row r="89" spans="4:8" ht="16.5" thickBot="1" thickTop="1">
      <c r="D89" s="289" t="s">
        <v>158</v>
      </c>
      <c r="E89" s="289"/>
      <c r="F89" s="289"/>
      <c r="G89" s="289"/>
      <c r="H89" s="261">
        <f>H72+H82+H88</f>
        <v>8716.999</v>
      </c>
    </row>
    <row r="90" spans="4:8" ht="16.5" thickBot="1" thickTop="1">
      <c r="D90" s="290" t="s">
        <v>159</v>
      </c>
      <c r="E90" s="290"/>
      <c r="F90" s="290"/>
      <c r="G90" s="290"/>
      <c r="H90" s="262">
        <f>H89*25%+H89</f>
        <v>10896.248749999999</v>
      </c>
    </row>
    <row r="91" ht="15.75" thickTop="1"/>
    <row r="92" spans="4:11" s="143" customFormat="1" ht="15">
      <c r="D92" s="156"/>
      <c r="E92" s="156"/>
      <c r="F92" s="156"/>
      <c r="G92" s="251"/>
      <c r="H92" s="251"/>
      <c r="K92" s="241"/>
    </row>
    <row r="93" ht="15.75" thickBot="1"/>
    <row r="94" spans="2:9" ht="21.75" thickBot="1">
      <c r="B94" s="206"/>
      <c r="C94" s="206"/>
      <c r="D94" s="316" t="s">
        <v>316</v>
      </c>
      <c r="E94" s="317"/>
      <c r="F94" s="317"/>
      <c r="G94" s="317"/>
      <c r="H94" s="318"/>
      <c r="I94" s="143"/>
    </row>
    <row r="95" spans="4:8" ht="16.5" thickBot="1" thickTop="1">
      <c r="D95" s="292" t="s">
        <v>3</v>
      </c>
      <c r="E95" s="292"/>
      <c r="F95" s="292"/>
      <c r="G95" s="292"/>
      <c r="H95" s="292"/>
    </row>
    <row r="96" spans="4:8" ht="27" thickBot="1" thickTop="1">
      <c r="D96" s="125" t="s">
        <v>156</v>
      </c>
      <c r="E96" s="126" t="s">
        <v>0</v>
      </c>
      <c r="F96" s="126" t="s">
        <v>1</v>
      </c>
      <c r="G96" s="252" t="s">
        <v>157</v>
      </c>
      <c r="H96" s="252" t="s">
        <v>2</v>
      </c>
    </row>
    <row r="97" spans="4:11" s="143" customFormat="1" ht="16.5" thickBot="1" thickTop="1">
      <c r="D97" s="130" t="s">
        <v>14</v>
      </c>
      <c r="E97" s="131" t="s">
        <v>381</v>
      </c>
      <c r="F97" s="224">
        <v>6</v>
      </c>
      <c r="G97" s="263">
        <v>3.5</v>
      </c>
      <c r="H97" s="259">
        <f aca="true" t="shared" si="3" ref="H97:H113">F97*G97</f>
        <v>21</v>
      </c>
      <c r="K97" s="241"/>
    </row>
    <row r="98" spans="4:8" ht="16.5" thickBot="1" thickTop="1">
      <c r="D98" s="130" t="s">
        <v>423</v>
      </c>
      <c r="E98" s="127" t="s">
        <v>372</v>
      </c>
      <c r="F98" s="127">
        <v>5</v>
      </c>
      <c r="G98" s="254">
        <v>12</v>
      </c>
      <c r="H98" s="259">
        <f t="shared" si="3"/>
        <v>60</v>
      </c>
    </row>
    <row r="99" spans="4:8" ht="16.5" thickBot="1" thickTop="1">
      <c r="D99" s="222" t="s">
        <v>426</v>
      </c>
      <c r="E99" s="225" t="s">
        <v>372</v>
      </c>
      <c r="F99" s="225">
        <v>10</v>
      </c>
      <c r="G99" s="269">
        <v>12.595</v>
      </c>
      <c r="H99" s="259">
        <f t="shared" si="3"/>
        <v>125.95</v>
      </c>
    </row>
    <row r="100" spans="4:8" ht="16.5" thickBot="1" thickTop="1">
      <c r="D100" s="222" t="s">
        <v>61</v>
      </c>
      <c r="E100" s="127" t="s">
        <v>373</v>
      </c>
      <c r="F100" s="225">
        <v>7</v>
      </c>
      <c r="G100" s="263">
        <v>7.2</v>
      </c>
      <c r="H100" s="259">
        <f t="shared" si="3"/>
        <v>50.4</v>
      </c>
    </row>
    <row r="101" spans="4:8" ht="16.5" thickBot="1" thickTop="1">
      <c r="D101" s="130" t="s">
        <v>425</v>
      </c>
      <c r="E101" s="131" t="s">
        <v>372</v>
      </c>
      <c r="F101" s="131">
        <v>1</v>
      </c>
      <c r="G101" s="263">
        <v>65.9</v>
      </c>
      <c r="H101" s="259">
        <f t="shared" si="3"/>
        <v>65.9</v>
      </c>
    </row>
    <row r="102" spans="4:8" ht="16.5" thickBot="1" thickTop="1">
      <c r="D102" s="130" t="s">
        <v>424</v>
      </c>
      <c r="E102" s="131" t="s">
        <v>399</v>
      </c>
      <c r="F102" s="131">
        <v>10</v>
      </c>
      <c r="G102" s="263">
        <v>2.4</v>
      </c>
      <c r="H102" s="259">
        <f t="shared" si="3"/>
        <v>24</v>
      </c>
    </row>
    <row r="103" spans="4:8" ht="16.5" thickBot="1" thickTop="1">
      <c r="D103" s="130" t="s">
        <v>59</v>
      </c>
      <c r="E103" s="131" t="s">
        <v>401</v>
      </c>
      <c r="F103" s="131">
        <v>2</v>
      </c>
      <c r="G103" s="263">
        <v>13.99</v>
      </c>
      <c r="H103" s="259">
        <f t="shared" si="3"/>
        <v>27.98</v>
      </c>
    </row>
    <row r="104" spans="4:8" ht="16.5" thickBot="1" thickTop="1">
      <c r="D104" s="130" t="s">
        <v>60</v>
      </c>
      <c r="E104" s="131" t="s">
        <v>401</v>
      </c>
      <c r="F104" s="131">
        <v>2</v>
      </c>
      <c r="G104" s="263">
        <v>17</v>
      </c>
      <c r="H104" s="259">
        <f t="shared" si="3"/>
        <v>34</v>
      </c>
    </row>
    <row r="105" spans="4:8" ht="16.5" thickBot="1" thickTop="1">
      <c r="D105" s="130" t="s">
        <v>16</v>
      </c>
      <c r="E105" s="127" t="s">
        <v>373</v>
      </c>
      <c r="F105" s="131">
        <v>4</v>
      </c>
      <c r="G105" s="263">
        <v>7.2</v>
      </c>
      <c r="H105" s="259">
        <f t="shared" si="3"/>
        <v>28.8</v>
      </c>
    </row>
    <row r="106" spans="4:8" ht="16.5" thickBot="1" thickTop="1">
      <c r="D106" s="130" t="s">
        <v>46</v>
      </c>
      <c r="E106" s="131" t="s">
        <v>372</v>
      </c>
      <c r="F106" s="131">
        <v>10</v>
      </c>
      <c r="G106" s="263">
        <v>4.35</v>
      </c>
      <c r="H106" s="259">
        <f t="shared" si="3"/>
        <v>43.5</v>
      </c>
    </row>
    <row r="107" spans="4:8" ht="16.5" thickBot="1" thickTop="1">
      <c r="D107" s="130" t="s">
        <v>47</v>
      </c>
      <c r="E107" s="131" t="s">
        <v>372</v>
      </c>
      <c r="F107" s="131">
        <v>10</v>
      </c>
      <c r="G107" s="263">
        <v>3.7</v>
      </c>
      <c r="H107" s="259">
        <f t="shared" si="3"/>
        <v>37</v>
      </c>
    </row>
    <row r="108" spans="4:8" ht="16.5" thickBot="1" thickTop="1">
      <c r="D108" s="130" t="s">
        <v>48</v>
      </c>
      <c r="E108" s="131" t="s">
        <v>386</v>
      </c>
      <c r="F108" s="131">
        <v>2</v>
      </c>
      <c r="G108" s="263">
        <v>34.9</v>
      </c>
      <c r="H108" s="259">
        <f t="shared" si="3"/>
        <v>69.8</v>
      </c>
    </row>
    <row r="109" spans="4:11" ht="16.5" thickBot="1" thickTop="1">
      <c r="D109" s="130" t="s">
        <v>49</v>
      </c>
      <c r="E109" s="131" t="s">
        <v>386</v>
      </c>
      <c r="F109" s="131">
        <v>4</v>
      </c>
      <c r="G109" s="263">
        <v>6.29</v>
      </c>
      <c r="H109" s="259">
        <f t="shared" si="3"/>
        <v>25.16</v>
      </c>
      <c r="K109" s="212"/>
    </row>
    <row r="110" spans="4:11" ht="16.5" thickBot="1" thickTop="1">
      <c r="D110" s="130" t="s">
        <v>50</v>
      </c>
      <c r="E110" s="131" t="s">
        <v>372</v>
      </c>
      <c r="F110" s="131">
        <v>10</v>
      </c>
      <c r="G110" s="263">
        <v>9</v>
      </c>
      <c r="H110" s="259">
        <f t="shared" si="3"/>
        <v>90</v>
      </c>
      <c r="K110" s="243"/>
    </row>
    <row r="111" spans="4:8" ht="16.5" thickBot="1" thickTop="1">
      <c r="D111" s="130" t="s">
        <v>51</v>
      </c>
      <c r="E111" s="131" t="s">
        <v>390</v>
      </c>
      <c r="F111" s="131">
        <v>6</v>
      </c>
      <c r="G111" s="263">
        <v>9</v>
      </c>
      <c r="H111" s="259">
        <f t="shared" si="3"/>
        <v>54</v>
      </c>
    </row>
    <row r="112" spans="4:8" ht="16.5" thickBot="1" thickTop="1">
      <c r="D112" s="130" t="s">
        <v>19</v>
      </c>
      <c r="E112" s="131" t="s">
        <v>378</v>
      </c>
      <c r="F112" s="131">
        <v>1</v>
      </c>
      <c r="G112" s="263">
        <v>9.55</v>
      </c>
      <c r="H112" s="259">
        <f t="shared" si="3"/>
        <v>9.55</v>
      </c>
    </row>
    <row r="113" spans="4:8" ht="16.5" thickBot="1" thickTop="1">
      <c r="D113" s="130" t="s">
        <v>21</v>
      </c>
      <c r="E113" s="131" t="s">
        <v>392</v>
      </c>
      <c r="F113" s="131">
        <v>4</v>
      </c>
      <c r="G113" s="263">
        <v>8.24</v>
      </c>
      <c r="H113" s="259">
        <f t="shared" si="3"/>
        <v>32.96</v>
      </c>
    </row>
    <row r="114" spans="4:8" ht="16.5" thickBot="1" thickTop="1">
      <c r="D114" s="285" t="s">
        <v>2</v>
      </c>
      <c r="E114" s="285"/>
      <c r="F114" s="285"/>
      <c r="G114" s="285"/>
      <c r="H114" s="256">
        <f>SUM(H96:H113)</f>
        <v>799.9999999999999</v>
      </c>
    </row>
    <row r="115" spans="4:8" ht="16.5" thickBot="1" thickTop="1">
      <c r="D115" s="292" t="s">
        <v>8</v>
      </c>
      <c r="E115" s="292"/>
      <c r="F115" s="292"/>
      <c r="G115" s="292"/>
      <c r="H115" s="292"/>
    </row>
    <row r="116" spans="4:8" ht="27" thickBot="1" thickTop="1">
      <c r="D116" s="125" t="s">
        <v>156</v>
      </c>
      <c r="E116" s="126" t="s">
        <v>0</v>
      </c>
      <c r="F116" s="126" t="s">
        <v>1</v>
      </c>
      <c r="G116" s="252" t="s">
        <v>157</v>
      </c>
      <c r="H116" s="252" t="s">
        <v>2</v>
      </c>
    </row>
    <row r="117" spans="4:8" ht="27.75" thickBot="1" thickTop="1">
      <c r="D117" s="147" t="s">
        <v>349</v>
      </c>
      <c r="E117" s="163" t="s">
        <v>12</v>
      </c>
      <c r="F117" s="163">
        <v>24</v>
      </c>
      <c r="G117" s="254">
        <v>70</v>
      </c>
      <c r="H117" s="257">
        <f>G117*F117</f>
        <v>1680</v>
      </c>
    </row>
    <row r="118" spans="4:8" ht="16.5" thickBot="1" thickTop="1">
      <c r="D118" s="164" t="s">
        <v>271</v>
      </c>
      <c r="E118" s="163" t="s">
        <v>12</v>
      </c>
      <c r="F118" s="163">
        <v>16</v>
      </c>
      <c r="G118" s="254">
        <v>70</v>
      </c>
      <c r="H118" s="257">
        <f aca="true" t="shared" si="4" ref="H118:H132">G118*F118</f>
        <v>1120</v>
      </c>
    </row>
    <row r="119" spans="4:8" ht="19.5" customHeight="1" thickBot="1" thickTop="1">
      <c r="D119" s="164" t="s">
        <v>350</v>
      </c>
      <c r="E119" s="163" t="s">
        <v>12</v>
      </c>
      <c r="F119" s="163">
        <v>16</v>
      </c>
      <c r="G119" s="254">
        <v>90</v>
      </c>
      <c r="H119" s="257">
        <f t="shared" si="4"/>
        <v>1440</v>
      </c>
    </row>
    <row r="120" spans="4:8" ht="16.5" thickBot="1" thickTop="1">
      <c r="D120" s="147" t="s">
        <v>101</v>
      </c>
      <c r="E120" s="163" t="s">
        <v>12</v>
      </c>
      <c r="F120" s="163">
        <v>6</v>
      </c>
      <c r="G120" s="254">
        <v>70</v>
      </c>
      <c r="H120" s="257">
        <f t="shared" si="4"/>
        <v>420</v>
      </c>
    </row>
    <row r="121" spans="4:8" ht="16.5" thickBot="1" thickTop="1">
      <c r="D121" s="164" t="s">
        <v>102</v>
      </c>
      <c r="E121" s="163" t="s">
        <v>12</v>
      </c>
      <c r="F121" s="163">
        <v>6</v>
      </c>
      <c r="G121" s="254">
        <v>70</v>
      </c>
      <c r="H121" s="257">
        <f t="shared" si="4"/>
        <v>420</v>
      </c>
    </row>
    <row r="122" spans="4:8" ht="16.5" thickBot="1" thickTop="1">
      <c r="D122" s="164" t="s">
        <v>272</v>
      </c>
      <c r="E122" s="163" t="s">
        <v>5</v>
      </c>
      <c r="F122" s="163">
        <v>50</v>
      </c>
      <c r="G122" s="254">
        <v>4</v>
      </c>
      <c r="H122" s="257">
        <f t="shared" si="4"/>
        <v>200</v>
      </c>
    </row>
    <row r="123" spans="4:8" ht="16.5" thickBot="1" thickTop="1">
      <c r="D123" s="164" t="s">
        <v>95</v>
      </c>
      <c r="E123" s="163" t="s">
        <v>5</v>
      </c>
      <c r="F123" s="163">
        <v>20</v>
      </c>
      <c r="G123" s="254">
        <v>4</v>
      </c>
      <c r="H123" s="257">
        <f t="shared" si="4"/>
        <v>80</v>
      </c>
    </row>
    <row r="124" spans="4:8" ht="16.5" thickBot="1" thickTop="1">
      <c r="D124" s="164" t="s">
        <v>97</v>
      </c>
      <c r="E124" s="163" t="s">
        <v>226</v>
      </c>
      <c r="F124" s="163">
        <v>1</v>
      </c>
      <c r="G124" s="254">
        <v>150</v>
      </c>
      <c r="H124" s="257">
        <f t="shared" si="4"/>
        <v>150</v>
      </c>
    </row>
    <row r="125" spans="4:11" s="143" customFormat="1" ht="16.5" thickBot="1" thickTop="1">
      <c r="D125" s="147" t="s">
        <v>273</v>
      </c>
      <c r="E125" s="163" t="s">
        <v>12</v>
      </c>
      <c r="F125" s="163">
        <v>6</v>
      </c>
      <c r="G125" s="254">
        <v>80</v>
      </c>
      <c r="H125" s="257">
        <f t="shared" si="4"/>
        <v>480</v>
      </c>
      <c r="K125" s="241"/>
    </row>
    <row r="126" spans="4:11" s="143" customFormat="1" ht="16.5" thickBot="1" thickTop="1">
      <c r="D126" s="147" t="s">
        <v>348</v>
      </c>
      <c r="E126" s="163" t="s">
        <v>226</v>
      </c>
      <c r="F126" s="163">
        <v>1</v>
      </c>
      <c r="G126" s="254">
        <v>1000</v>
      </c>
      <c r="H126" s="257">
        <f t="shared" si="4"/>
        <v>1000</v>
      </c>
      <c r="K126" s="241"/>
    </row>
    <row r="127" spans="4:11" s="143" customFormat="1" ht="16.5" thickBot="1" thickTop="1">
      <c r="D127" s="164" t="s">
        <v>274</v>
      </c>
      <c r="E127" s="163" t="s">
        <v>12</v>
      </c>
      <c r="F127" s="163">
        <v>6</v>
      </c>
      <c r="G127" s="254">
        <v>90</v>
      </c>
      <c r="H127" s="257">
        <f t="shared" si="4"/>
        <v>540</v>
      </c>
      <c r="K127" s="241"/>
    </row>
    <row r="128" spans="4:11" s="143" customFormat="1" ht="16.5" thickBot="1" thickTop="1">
      <c r="D128" s="164" t="s">
        <v>275</v>
      </c>
      <c r="E128" s="163" t="s">
        <v>12</v>
      </c>
      <c r="F128" s="163">
        <v>6</v>
      </c>
      <c r="G128" s="254">
        <v>90</v>
      </c>
      <c r="H128" s="257">
        <f t="shared" si="4"/>
        <v>540</v>
      </c>
      <c r="K128" s="241"/>
    </row>
    <row r="129" spans="4:8" ht="16.5" thickBot="1" thickTop="1">
      <c r="D129" s="147" t="s">
        <v>276</v>
      </c>
      <c r="E129" s="163" t="s">
        <v>5</v>
      </c>
      <c r="F129" s="163">
        <v>1200</v>
      </c>
      <c r="G129" s="254">
        <v>1</v>
      </c>
      <c r="H129" s="257">
        <f t="shared" si="4"/>
        <v>1200</v>
      </c>
    </row>
    <row r="130" spans="4:8" ht="16.5" thickBot="1" thickTop="1">
      <c r="D130" s="164" t="s">
        <v>64</v>
      </c>
      <c r="E130" s="163" t="s">
        <v>5</v>
      </c>
      <c r="F130" s="163">
        <v>20</v>
      </c>
      <c r="G130" s="254">
        <v>1.5</v>
      </c>
      <c r="H130" s="257">
        <f t="shared" si="4"/>
        <v>30</v>
      </c>
    </row>
    <row r="131" spans="4:8" ht="16.5" thickBot="1" thickTop="1">
      <c r="D131" s="164" t="s">
        <v>277</v>
      </c>
      <c r="E131" s="163" t="s">
        <v>5</v>
      </c>
      <c r="F131" s="163">
        <v>1200</v>
      </c>
      <c r="G131" s="254">
        <v>0.3</v>
      </c>
      <c r="H131" s="257">
        <f t="shared" si="4"/>
        <v>360</v>
      </c>
    </row>
    <row r="132" spans="4:8" ht="16.5" thickBot="1" thickTop="1">
      <c r="D132" s="164" t="s">
        <v>63</v>
      </c>
      <c r="E132" s="163" t="s">
        <v>5</v>
      </c>
      <c r="F132" s="163">
        <v>25</v>
      </c>
      <c r="G132" s="254">
        <v>15</v>
      </c>
      <c r="H132" s="257">
        <f t="shared" si="4"/>
        <v>375</v>
      </c>
    </row>
    <row r="133" spans="4:8" ht="16.5" thickBot="1" thickTop="1">
      <c r="D133" s="293" t="s">
        <v>2</v>
      </c>
      <c r="E133" s="293"/>
      <c r="F133" s="293"/>
      <c r="G133" s="293"/>
      <c r="H133" s="260">
        <f>SUM(H117:H132)</f>
        <v>10035</v>
      </c>
    </row>
    <row r="134" spans="4:8" ht="16.5" thickBot="1" thickTop="1">
      <c r="D134" s="292" t="s">
        <v>130</v>
      </c>
      <c r="E134" s="292"/>
      <c r="F134" s="292"/>
      <c r="G134" s="292"/>
      <c r="H134" s="292"/>
    </row>
    <row r="135" spans="4:8" ht="27" thickBot="1" thickTop="1">
      <c r="D135" s="125" t="s">
        <v>156</v>
      </c>
      <c r="E135" s="126" t="s">
        <v>0</v>
      </c>
      <c r="F135" s="126" t="s">
        <v>1</v>
      </c>
      <c r="G135" s="252" t="s">
        <v>157</v>
      </c>
      <c r="H135" s="252" t="s">
        <v>2</v>
      </c>
    </row>
    <row r="136" spans="4:8" ht="16.5" thickBot="1" thickTop="1">
      <c r="D136" s="87" t="s">
        <v>278</v>
      </c>
      <c r="E136" s="127" t="s">
        <v>12</v>
      </c>
      <c r="F136" s="127">
        <v>15</v>
      </c>
      <c r="G136" s="259">
        <v>100</v>
      </c>
      <c r="H136" s="257">
        <f aca="true" t="shared" si="5" ref="H136:H142">F136*G136</f>
        <v>1500</v>
      </c>
    </row>
    <row r="137" spans="4:8" ht="16.5" thickBot="1" thickTop="1">
      <c r="D137" s="87" t="s">
        <v>65</v>
      </c>
      <c r="E137" s="127" t="s">
        <v>12</v>
      </c>
      <c r="F137" s="127">
        <v>20</v>
      </c>
      <c r="G137" s="259">
        <v>90</v>
      </c>
      <c r="H137" s="257">
        <f t="shared" si="5"/>
        <v>1800</v>
      </c>
    </row>
    <row r="138" spans="4:11" s="143" customFormat="1" ht="16.5" thickBot="1" thickTop="1">
      <c r="D138" s="87" t="s">
        <v>351</v>
      </c>
      <c r="E138" s="127" t="s">
        <v>12</v>
      </c>
      <c r="F138" s="127">
        <v>40</v>
      </c>
      <c r="G138" s="259">
        <v>90</v>
      </c>
      <c r="H138" s="257">
        <f t="shared" si="5"/>
        <v>3600</v>
      </c>
      <c r="K138" s="241"/>
    </row>
    <row r="139" spans="4:11" s="143" customFormat="1" ht="16.5" thickBot="1" thickTop="1">
      <c r="D139" s="87" t="s">
        <v>103</v>
      </c>
      <c r="E139" s="127" t="s">
        <v>12</v>
      </c>
      <c r="F139" s="127">
        <v>10</v>
      </c>
      <c r="G139" s="259">
        <v>30</v>
      </c>
      <c r="H139" s="257">
        <f t="shared" si="5"/>
        <v>300</v>
      </c>
      <c r="K139" s="241"/>
    </row>
    <row r="140" spans="4:11" s="143" customFormat="1" ht="16.5" thickBot="1" thickTop="1">
      <c r="D140" s="87" t="s">
        <v>26</v>
      </c>
      <c r="E140" s="127" t="s">
        <v>12</v>
      </c>
      <c r="F140" s="127">
        <v>10</v>
      </c>
      <c r="G140" s="259">
        <v>30</v>
      </c>
      <c r="H140" s="257">
        <f t="shared" si="5"/>
        <v>300</v>
      </c>
      <c r="K140" s="241"/>
    </row>
    <row r="141" spans="4:8" ht="16.5" thickBot="1" thickTop="1">
      <c r="D141" s="87" t="s">
        <v>131</v>
      </c>
      <c r="E141" s="127" t="s">
        <v>12</v>
      </c>
      <c r="F141" s="127">
        <v>6</v>
      </c>
      <c r="G141" s="259">
        <v>60</v>
      </c>
      <c r="H141" s="257">
        <f t="shared" si="5"/>
        <v>360</v>
      </c>
    </row>
    <row r="142" spans="4:8" ht="16.5" thickBot="1" thickTop="1">
      <c r="D142" s="87" t="s">
        <v>126</v>
      </c>
      <c r="E142" s="127" t="s">
        <v>12</v>
      </c>
      <c r="F142" s="127">
        <v>9</v>
      </c>
      <c r="G142" s="259">
        <v>50</v>
      </c>
      <c r="H142" s="257">
        <f t="shared" si="5"/>
        <v>450</v>
      </c>
    </row>
    <row r="143" spans="4:8" ht="16.5" thickBot="1" thickTop="1">
      <c r="D143" s="293" t="s">
        <v>160</v>
      </c>
      <c r="E143" s="293"/>
      <c r="F143" s="293"/>
      <c r="G143" s="293"/>
      <c r="H143" s="260">
        <f>SUM(H136:H142)</f>
        <v>8310</v>
      </c>
    </row>
    <row r="144" spans="4:8" ht="16.5" thickBot="1" thickTop="1">
      <c r="D144" s="289" t="s">
        <v>158</v>
      </c>
      <c r="E144" s="289"/>
      <c r="F144" s="289"/>
      <c r="G144" s="289"/>
      <c r="H144" s="261">
        <f>H114+H133+H143</f>
        <v>19145</v>
      </c>
    </row>
    <row r="145" spans="4:8" ht="16.5" thickBot="1" thickTop="1">
      <c r="D145" s="290" t="s">
        <v>159</v>
      </c>
      <c r="E145" s="290"/>
      <c r="F145" s="290"/>
      <c r="G145" s="290"/>
      <c r="H145" s="262">
        <f>H144*25%+H144</f>
        <v>23931.25</v>
      </c>
    </row>
    <row r="146" ht="15.75" thickTop="1"/>
    <row r="184" spans="4:8" ht="15">
      <c r="D184" s="165"/>
      <c r="E184" s="166"/>
      <c r="F184" s="166"/>
      <c r="G184" s="275"/>
      <c r="H184" s="275"/>
    </row>
    <row r="185" spans="4:8" ht="15">
      <c r="D185" s="165"/>
      <c r="E185" s="166"/>
      <c r="F185" s="166"/>
      <c r="G185" s="275"/>
      <c r="H185" s="275"/>
    </row>
    <row r="186" spans="4:8" ht="15">
      <c r="D186" s="165"/>
      <c r="E186" s="166"/>
      <c r="F186" s="166"/>
      <c r="G186" s="275"/>
      <c r="H186" s="275"/>
    </row>
    <row r="187" spans="4:8" ht="15">
      <c r="D187" s="165"/>
      <c r="E187" s="166"/>
      <c r="F187" s="166"/>
      <c r="G187" s="275"/>
      <c r="H187" s="275"/>
    </row>
    <row r="188" spans="4:8" ht="15">
      <c r="D188" s="165"/>
      <c r="E188" s="166"/>
      <c r="F188" s="166"/>
      <c r="G188" s="275"/>
      <c r="H188" s="275"/>
    </row>
    <row r="189" spans="4:8" ht="15">
      <c r="D189" s="165"/>
      <c r="E189" s="166"/>
      <c r="F189" s="166"/>
      <c r="G189" s="275"/>
      <c r="H189" s="275"/>
    </row>
    <row r="190" spans="4:8" ht="15">
      <c r="D190" s="165"/>
      <c r="E190" s="166"/>
      <c r="F190" s="166"/>
      <c r="G190" s="275"/>
      <c r="H190" s="275"/>
    </row>
    <row r="191" spans="4:8" ht="15">
      <c r="D191" s="167"/>
      <c r="E191" s="167"/>
      <c r="F191" s="167"/>
      <c r="G191" s="276"/>
      <c r="H191" s="276"/>
    </row>
    <row r="192" spans="4:8" ht="15">
      <c r="D192" s="167"/>
      <c r="E192" s="167"/>
      <c r="F192" s="167"/>
      <c r="G192" s="276"/>
      <c r="H192" s="276"/>
    </row>
    <row r="193" spans="4:8" ht="15">
      <c r="D193" s="167"/>
      <c r="E193" s="167"/>
      <c r="F193" s="167"/>
      <c r="G193" s="276"/>
      <c r="H193" s="276"/>
    </row>
    <row r="194" spans="4:8" ht="15">
      <c r="D194" s="167"/>
      <c r="E194" s="167"/>
      <c r="F194" s="167"/>
      <c r="G194" s="276"/>
      <c r="H194" s="276"/>
    </row>
    <row r="195" spans="4:9" ht="15">
      <c r="D195" s="168"/>
      <c r="E195" s="166"/>
      <c r="F195" s="166"/>
      <c r="G195" s="275"/>
      <c r="H195" s="275"/>
      <c r="I195" s="148"/>
    </row>
    <row r="196" spans="4:9" ht="15">
      <c r="D196" s="165"/>
      <c r="E196" s="166"/>
      <c r="F196" s="166"/>
      <c r="G196" s="275"/>
      <c r="H196" s="275"/>
      <c r="I196" s="148"/>
    </row>
    <row r="197" spans="4:9" ht="15">
      <c r="D197" s="165"/>
      <c r="E197" s="166"/>
      <c r="F197" s="166"/>
      <c r="G197" s="275"/>
      <c r="H197" s="275"/>
      <c r="I197" s="148"/>
    </row>
    <row r="198" spans="4:9" ht="15">
      <c r="D198" s="165"/>
      <c r="E198" s="166"/>
      <c r="F198" s="166"/>
      <c r="G198" s="275"/>
      <c r="H198" s="275"/>
      <c r="I198" s="148"/>
    </row>
    <row r="199" spans="4:9" ht="15">
      <c r="D199" s="165"/>
      <c r="E199" s="166"/>
      <c r="F199" s="166"/>
      <c r="G199" s="275"/>
      <c r="H199" s="275"/>
      <c r="I199" s="148"/>
    </row>
    <row r="200" spans="4:9" ht="15">
      <c r="D200" s="165"/>
      <c r="E200" s="166"/>
      <c r="F200" s="166"/>
      <c r="G200" s="275"/>
      <c r="H200" s="275"/>
      <c r="I200" s="148"/>
    </row>
    <row r="201" spans="4:9" ht="15">
      <c r="D201" s="165"/>
      <c r="E201" s="166"/>
      <c r="F201" s="166"/>
      <c r="G201" s="275"/>
      <c r="H201" s="275"/>
      <c r="I201" s="148"/>
    </row>
    <row r="202" spans="4:9" ht="15">
      <c r="D202" s="165"/>
      <c r="E202" s="166"/>
      <c r="F202" s="166"/>
      <c r="G202" s="275"/>
      <c r="H202" s="275"/>
      <c r="I202" s="148"/>
    </row>
    <row r="203" spans="4:9" ht="15">
      <c r="D203" s="168"/>
      <c r="E203" s="166"/>
      <c r="F203" s="166"/>
      <c r="G203" s="275"/>
      <c r="H203" s="275"/>
      <c r="I203" s="148"/>
    </row>
    <row r="204" spans="4:9" ht="15">
      <c r="D204" s="168"/>
      <c r="E204" s="166"/>
      <c r="F204" s="166"/>
      <c r="G204" s="275"/>
      <c r="H204" s="275"/>
      <c r="I204" s="148"/>
    </row>
    <row r="205" spans="4:9" ht="15">
      <c r="D205" s="165"/>
      <c r="E205" s="166"/>
      <c r="F205" s="166"/>
      <c r="G205" s="275"/>
      <c r="H205" s="275"/>
      <c r="I205" s="148"/>
    </row>
    <row r="206" spans="4:9" ht="15">
      <c r="D206" s="165"/>
      <c r="E206" s="166"/>
      <c r="F206" s="166"/>
      <c r="G206" s="277"/>
      <c r="H206" s="277"/>
      <c r="I206" s="148"/>
    </row>
    <row r="207" spans="4:9" ht="15">
      <c r="D207" s="168"/>
      <c r="E207" s="166"/>
      <c r="F207" s="166"/>
      <c r="G207" s="275"/>
      <c r="H207" s="275"/>
      <c r="I207" s="148"/>
    </row>
    <row r="208" spans="4:9" ht="15">
      <c r="D208" s="165"/>
      <c r="E208" s="166"/>
      <c r="F208" s="166"/>
      <c r="G208" s="275"/>
      <c r="H208" s="275"/>
      <c r="I208" s="148"/>
    </row>
    <row r="209" spans="4:9" ht="15">
      <c r="D209" s="165"/>
      <c r="E209" s="166"/>
      <c r="F209" s="166"/>
      <c r="G209" s="275"/>
      <c r="H209" s="275"/>
      <c r="I209" s="148"/>
    </row>
    <row r="210" spans="4:9" ht="15">
      <c r="D210" s="165"/>
      <c r="E210" s="166"/>
      <c r="F210" s="166"/>
      <c r="G210" s="275"/>
      <c r="H210" s="275"/>
      <c r="I210" s="148"/>
    </row>
    <row r="211" spans="4:8" ht="15">
      <c r="D211" s="167"/>
      <c r="E211" s="167"/>
      <c r="F211" s="167"/>
      <c r="G211" s="276"/>
      <c r="H211" s="276"/>
    </row>
  </sheetData>
  <sheetProtection/>
  <mergeCells count="36">
    <mergeCell ref="D4:H4"/>
    <mergeCell ref="D36:H36"/>
    <mergeCell ref="D65:H65"/>
    <mergeCell ref="D94:H94"/>
    <mergeCell ref="D9:G9"/>
    <mergeCell ref="D10:H10"/>
    <mergeCell ref="D20:G20"/>
    <mergeCell ref="D61:G61"/>
    <mergeCell ref="D66:H66"/>
    <mergeCell ref="D83:H83"/>
    <mergeCell ref="D133:G133"/>
    <mergeCell ref="D134:H134"/>
    <mergeCell ref="D27:G27"/>
    <mergeCell ref="D28:G28"/>
    <mergeCell ref="D143:G143"/>
    <mergeCell ref="D144:G144"/>
    <mergeCell ref="D52:G52"/>
    <mergeCell ref="D53:H53"/>
    <mergeCell ref="D59:G59"/>
    <mergeCell ref="D60:G60"/>
    <mergeCell ref="D145:G145"/>
    <mergeCell ref="D114:G114"/>
    <mergeCell ref="D115:H115"/>
    <mergeCell ref="D95:H95"/>
    <mergeCell ref="D29:G29"/>
    <mergeCell ref="D5:H5"/>
    <mergeCell ref="D21:H21"/>
    <mergeCell ref="D37:H37"/>
    <mergeCell ref="D41:G41"/>
    <mergeCell ref="D42:H42"/>
    <mergeCell ref="D88:G88"/>
    <mergeCell ref="D89:G89"/>
    <mergeCell ref="D90:G90"/>
    <mergeCell ref="D72:G72"/>
    <mergeCell ref="D73:H73"/>
    <mergeCell ref="D82:G8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Q181"/>
  <sheetViews>
    <sheetView zoomScalePageLayoutView="0" workbookViewId="0" topLeftCell="A160">
      <selection activeCell="I161" sqref="I161"/>
    </sheetView>
  </sheetViews>
  <sheetFormatPr defaultColWidth="9.140625" defaultRowHeight="15"/>
  <cols>
    <col min="2" max="2" width="11.57421875" style="0" bestFit="1" customWidth="1"/>
    <col min="3" max="3" width="43.421875" style="156" customWidth="1"/>
    <col min="4" max="4" width="14.28125" style="156" customWidth="1"/>
    <col min="5" max="5" width="9.421875" style="156" customWidth="1"/>
    <col min="6" max="6" width="12.28125" style="251" customWidth="1"/>
    <col min="7" max="7" width="21.8515625" style="251" customWidth="1"/>
    <col min="10" max="10" width="39.421875" style="0" customWidth="1"/>
    <col min="11" max="11" width="12.28125" style="0" customWidth="1"/>
    <col min="13" max="13" width="12.421875" style="0" customWidth="1"/>
    <col min="14" max="14" width="12.8515625" style="0" customWidth="1"/>
    <col min="15" max="15" width="13.28125" style="0" customWidth="1"/>
  </cols>
  <sheetData>
    <row r="2" ht="15.75" thickBot="1"/>
    <row r="3" spans="2:9" ht="18" thickBot="1">
      <c r="B3" s="143"/>
      <c r="C3" s="329" t="s">
        <v>281</v>
      </c>
      <c r="D3" s="330"/>
      <c r="E3" s="330"/>
      <c r="F3" s="330"/>
      <c r="G3" s="331"/>
      <c r="H3" s="143"/>
      <c r="I3" s="143"/>
    </row>
    <row r="4" spans="3:7" ht="16.5" thickBot="1" thickTop="1">
      <c r="C4" s="292" t="s">
        <v>3</v>
      </c>
      <c r="D4" s="292"/>
      <c r="E4" s="292"/>
      <c r="F4" s="292"/>
      <c r="G4" s="292"/>
    </row>
    <row r="5" spans="3:7" ht="27" thickBot="1" thickTop="1">
      <c r="C5" s="125" t="s">
        <v>156</v>
      </c>
      <c r="D5" s="126" t="s">
        <v>0</v>
      </c>
      <c r="E5" s="126" t="s">
        <v>1</v>
      </c>
      <c r="F5" s="252" t="s">
        <v>157</v>
      </c>
      <c r="G5" s="252" t="s">
        <v>2</v>
      </c>
    </row>
    <row r="6" spans="3:7" s="143" customFormat="1" ht="27.75" thickBot="1" thickTop="1">
      <c r="C6" s="129" t="s">
        <v>283</v>
      </c>
      <c r="D6" s="131" t="s">
        <v>399</v>
      </c>
      <c r="E6" s="131">
        <v>1</v>
      </c>
      <c r="F6" s="259">
        <v>39</v>
      </c>
      <c r="G6" s="259">
        <f>E6*F6</f>
        <v>39</v>
      </c>
    </row>
    <row r="7" spans="3:7" s="143" customFormat="1" ht="16.5" thickBot="1" thickTop="1">
      <c r="C7" s="130" t="s">
        <v>428</v>
      </c>
      <c r="D7" s="232" t="s">
        <v>372</v>
      </c>
      <c r="E7" s="232">
        <v>10</v>
      </c>
      <c r="F7" s="270">
        <v>5</v>
      </c>
      <c r="G7" s="259">
        <f>E7*F7</f>
        <v>50</v>
      </c>
    </row>
    <row r="8" spans="3:9" s="143" customFormat="1" ht="16.5" thickBot="1" thickTop="1">
      <c r="C8" s="130" t="s">
        <v>427</v>
      </c>
      <c r="D8" s="131" t="s">
        <v>399</v>
      </c>
      <c r="E8" s="131">
        <v>3</v>
      </c>
      <c r="F8" s="259">
        <v>40.333</v>
      </c>
      <c r="G8" s="259">
        <f>E8*F8</f>
        <v>120.999</v>
      </c>
      <c r="I8" s="241"/>
    </row>
    <row r="9" spans="3:9" ht="16.5" thickBot="1" thickTop="1">
      <c r="C9" s="285" t="s">
        <v>2</v>
      </c>
      <c r="D9" s="285"/>
      <c r="E9" s="285"/>
      <c r="F9" s="285"/>
      <c r="G9" s="256">
        <f>SUM(G6:G8)</f>
        <v>209.999</v>
      </c>
      <c r="I9" s="212"/>
    </row>
    <row r="10" spans="3:9" ht="16.5" thickBot="1" thickTop="1">
      <c r="C10" s="292" t="s">
        <v>8</v>
      </c>
      <c r="D10" s="292"/>
      <c r="E10" s="292"/>
      <c r="F10" s="292"/>
      <c r="G10" s="292"/>
      <c r="I10" s="245"/>
    </row>
    <row r="11" spans="3:7" ht="27" thickBot="1" thickTop="1">
      <c r="C11" s="125" t="s">
        <v>156</v>
      </c>
      <c r="D11" s="126" t="s">
        <v>0</v>
      </c>
      <c r="E11" s="126" t="s">
        <v>1</v>
      </c>
      <c r="F11" s="252" t="s">
        <v>157</v>
      </c>
      <c r="G11" s="252" t="s">
        <v>2</v>
      </c>
    </row>
    <row r="12" spans="3:7" ht="16.5" thickBot="1" thickTop="1">
      <c r="C12" s="169" t="s">
        <v>353</v>
      </c>
      <c r="D12" s="163" t="s">
        <v>12</v>
      </c>
      <c r="E12" s="163">
        <v>60</v>
      </c>
      <c r="F12" s="254">
        <v>90</v>
      </c>
      <c r="G12" s="257">
        <f>E12*F12</f>
        <v>5400</v>
      </c>
    </row>
    <row r="13" spans="3:7" s="143" customFormat="1" ht="16.5" thickBot="1" thickTop="1">
      <c r="C13" s="169" t="s">
        <v>354</v>
      </c>
      <c r="D13" s="163" t="s">
        <v>12</v>
      </c>
      <c r="E13" s="163">
        <v>120</v>
      </c>
      <c r="F13" s="254">
        <v>30</v>
      </c>
      <c r="G13" s="257">
        <f>E13*F13</f>
        <v>3600</v>
      </c>
    </row>
    <row r="14" spans="3:7" s="143" customFormat="1" ht="16.5" thickBot="1" thickTop="1">
      <c r="C14" s="169" t="s">
        <v>10</v>
      </c>
      <c r="D14" s="163" t="s">
        <v>175</v>
      </c>
      <c r="E14" s="163">
        <v>8</v>
      </c>
      <c r="F14" s="254">
        <v>1.5</v>
      </c>
      <c r="G14" s="257">
        <f>E14*F14</f>
        <v>12</v>
      </c>
    </row>
    <row r="15" spans="3:7" s="143" customFormat="1" ht="16.5" thickBot="1" thickTop="1">
      <c r="C15" s="87" t="s">
        <v>280</v>
      </c>
      <c r="D15" s="127" t="s">
        <v>175</v>
      </c>
      <c r="E15" s="127">
        <v>300</v>
      </c>
      <c r="F15" s="253">
        <v>0.3</v>
      </c>
      <c r="G15" s="257">
        <f>E15*F15</f>
        <v>90</v>
      </c>
    </row>
    <row r="16" spans="3:7" ht="16.5" thickBot="1" thickTop="1">
      <c r="C16" s="293" t="s">
        <v>2</v>
      </c>
      <c r="D16" s="293"/>
      <c r="E16" s="293"/>
      <c r="F16" s="293"/>
      <c r="G16" s="260">
        <f>SUM(G12:G15)</f>
        <v>9102</v>
      </c>
    </row>
    <row r="17" spans="3:7" ht="16.5" thickBot="1" thickTop="1">
      <c r="C17" s="292" t="s">
        <v>130</v>
      </c>
      <c r="D17" s="292"/>
      <c r="E17" s="292"/>
      <c r="F17" s="292"/>
      <c r="G17" s="292"/>
    </row>
    <row r="18" spans="3:7" ht="27" thickBot="1" thickTop="1">
      <c r="C18" s="125" t="s">
        <v>156</v>
      </c>
      <c r="D18" s="126" t="s">
        <v>0</v>
      </c>
      <c r="E18" s="126" t="s">
        <v>1</v>
      </c>
      <c r="F18" s="252" t="s">
        <v>157</v>
      </c>
      <c r="G18" s="252" t="s">
        <v>2</v>
      </c>
    </row>
    <row r="19" spans="3:7" ht="16.5" thickBot="1" thickTop="1">
      <c r="C19" s="87" t="s">
        <v>11</v>
      </c>
      <c r="D19" s="127" t="s">
        <v>12</v>
      </c>
      <c r="E19" s="127">
        <v>15</v>
      </c>
      <c r="F19" s="253">
        <v>100</v>
      </c>
      <c r="G19" s="257">
        <f>E19*F19</f>
        <v>1500</v>
      </c>
    </row>
    <row r="20" spans="3:7" ht="16.5" thickBot="1" thickTop="1">
      <c r="C20" s="87" t="s">
        <v>13</v>
      </c>
      <c r="D20" s="127" t="s">
        <v>12</v>
      </c>
      <c r="E20" s="127">
        <v>60</v>
      </c>
      <c r="F20" s="253">
        <v>90</v>
      </c>
      <c r="G20" s="257">
        <f>E20*F20</f>
        <v>5400</v>
      </c>
    </row>
    <row r="21" spans="3:7" ht="16.5" thickBot="1" thickTop="1">
      <c r="C21" s="87" t="s">
        <v>27</v>
      </c>
      <c r="D21" s="127" t="s">
        <v>12</v>
      </c>
      <c r="E21" s="127">
        <v>60</v>
      </c>
      <c r="F21" s="253">
        <v>30</v>
      </c>
      <c r="G21" s="257">
        <f>E21*F21</f>
        <v>1800</v>
      </c>
    </row>
    <row r="22" spans="3:7" ht="16.5" thickBot="1" thickTop="1">
      <c r="C22" s="293" t="s">
        <v>160</v>
      </c>
      <c r="D22" s="293"/>
      <c r="E22" s="293"/>
      <c r="F22" s="293"/>
      <c r="G22" s="260">
        <f>SUM(G19:G21)</f>
        <v>8700</v>
      </c>
    </row>
    <row r="23" spans="3:7" ht="16.5" thickBot="1" thickTop="1">
      <c r="C23" s="289" t="s">
        <v>158</v>
      </c>
      <c r="D23" s="289"/>
      <c r="E23" s="289"/>
      <c r="F23" s="289"/>
      <c r="G23" s="261">
        <f>G9+G16+G22</f>
        <v>18011.999</v>
      </c>
    </row>
    <row r="24" spans="3:7" ht="16.5" thickBot="1" thickTop="1">
      <c r="C24" s="290" t="s">
        <v>159</v>
      </c>
      <c r="D24" s="290"/>
      <c r="E24" s="290"/>
      <c r="F24" s="290"/>
      <c r="G24" s="262">
        <f>G23*25%+G23</f>
        <v>22514.99875</v>
      </c>
    </row>
    <row r="25" ht="15.75" thickTop="1"/>
    <row r="29" ht="15.75" thickBot="1"/>
    <row r="30" spans="2:15" ht="19.5" thickBot="1">
      <c r="B30" s="208"/>
      <c r="C30" s="335" t="s">
        <v>369</v>
      </c>
      <c r="D30" s="336"/>
      <c r="E30" s="336"/>
      <c r="F30" s="336"/>
      <c r="G30" s="337"/>
      <c r="H30" s="143"/>
      <c r="I30" s="143"/>
      <c r="J30" s="143"/>
      <c r="K30" s="143"/>
      <c r="L30" s="143"/>
      <c r="M30" s="143"/>
      <c r="N30" s="143"/>
      <c r="O30" s="143"/>
    </row>
    <row r="31" spans="3:14" ht="16.5" thickBot="1" thickTop="1">
      <c r="C31" s="292" t="s">
        <v>3</v>
      </c>
      <c r="D31" s="292"/>
      <c r="E31" s="292"/>
      <c r="F31" s="292"/>
      <c r="G31" s="292"/>
      <c r="J31" s="325"/>
      <c r="K31" s="325"/>
      <c r="L31" s="325"/>
      <c r="M31" s="325"/>
      <c r="N31" s="325"/>
    </row>
    <row r="32" spans="3:14" ht="27" thickBot="1" thickTop="1">
      <c r="C32" s="125" t="s">
        <v>156</v>
      </c>
      <c r="D32" s="126" t="s">
        <v>0</v>
      </c>
      <c r="E32" s="126" t="s">
        <v>1</v>
      </c>
      <c r="F32" s="126" t="s">
        <v>157</v>
      </c>
      <c r="G32" s="126" t="s">
        <v>2</v>
      </c>
      <c r="J32" s="213"/>
      <c r="K32" s="211"/>
      <c r="L32" s="211"/>
      <c r="M32" s="211"/>
      <c r="N32" s="211"/>
    </row>
    <row r="33" spans="3:14" ht="27.75" thickBot="1" thickTop="1">
      <c r="C33" s="236" t="s">
        <v>283</v>
      </c>
      <c r="D33" s="131" t="s">
        <v>399</v>
      </c>
      <c r="E33" s="131">
        <v>1</v>
      </c>
      <c r="F33" s="259">
        <v>39</v>
      </c>
      <c r="G33" s="259">
        <f>E33*F33</f>
        <v>39</v>
      </c>
      <c r="J33" s="281"/>
      <c r="K33" s="282"/>
      <c r="L33" s="282"/>
      <c r="M33" s="283"/>
      <c r="N33" s="283"/>
    </row>
    <row r="34" spans="3:14" ht="16.5" thickBot="1" thickTop="1">
      <c r="C34" s="130" t="s">
        <v>427</v>
      </c>
      <c r="D34" s="131" t="s">
        <v>399</v>
      </c>
      <c r="E34" s="131">
        <v>3</v>
      </c>
      <c r="F34" s="259">
        <v>40.333</v>
      </c>
      <c r="G34" s="259">
        <f>E34*F34</f>
        <v>120.999</v>
      </c>
      <c r="J34" s="284"/>
      <c r="K34" s="282"/>
      <c r="L34" s="282"/>
      <c r="M34" s="283"/>
      <c r="N34" s="283"/>
    </row>
    <row r="35" spans="3:16" ht="16.5" thickBot="1" thickTop="1">
      <c r="C35" s="285" t="s">
        <v>2</v>
      </c>
      <c r="D35" s="285"/>
      <c r="E35" s="285"/>
      <c r="F35" s="285"/>
      <c r="G35" s="256">
        <f>SUM(G33:G34)</f>
        <v>159.999</v>
      </c>
      <c r="J35" s="326"/>
      <c r="K35" s="326"/>
      <c r="L35" s="326"/>
      <c r="M35" s="326"/>
      <c r="N35" s="212"/>
      <c r="P35" s="241"/>
    </row>
    <row r="36" spans="3:16" ht="16.5" thickBot="1" thickTop="1">
      <c r="C36" s="292" t="s">
        <v>8</v>
      </c>
      <c r="D36" s="292"/>
      <c r="E36" s="292"/>
      <c r="F36" s="292"/>
      <c r="G36" s="292"/>
      <c r="J36" s="325"/>
      <c r="K36" s="325"/>
      <c r="L36" s="325"/>
      <c r="M36" s="325"/>
      <c r="N36" s="325"/>
      <c r="P36" s="212"/>
    </row>
    <row r="37" spans="3:16" ht="27" thickBot="1" thickTop="1">
      <c r="C37" s="125" t="s">
        <v>156</v>
      </c>
      <c r="D37" s="126" t="s">
        <v>0</v>
      </c>
      <c r="E37" s="126" t="s">
        <v>1</v>
      </c>
      <c r="F37" s="126" t="s">
        <v>157</v>
      </c>
      <c r="G37" s="126" t="s">
        <v>2</v>
      </c>
      <c r="J37" s="213"/>
      <c r="K37" s="211"/>
      <c r="L37" s="211"/>
      <c r="M37" s="211"/>
      <c r="N37" s="211"/>
      <c r="P37" s="243"/>
    </row>
    <row r="38" spans="3:14" ht="16.5" thickBot="1" thickTop="1">
      <c r="C38" s="169" t="s">
        <v>353</v>
      </c>
      <c r="D38" s="163" t="s">
        <v>12</v>
      </c>
      <c r="E38" s="163">
        <v>60</v>
      </c>
      <c r="F38" s="254">
        <v>90</v>
      </c>
      <c r="G38" s="257">
        <f>E38*F38</f>
        <v>5400</v>
      </c>
      <c r="J38" s="214"/>
      <c r="K38" s="215"/>
      <c r="L38" s="215"/>
      <c r="M38" s="216"/>
      <c r="N38" s="217"/>
    </row>
    <row r="39" spans="3:14" ht="16.5" thickBot="1" thickTop="1">
      <c r="C39" s="169" t="s">
        <v>354</v>
      </c>
      <c r="D39" s="163" t="s">
        <v>12</v>
      </c>
      <c r="E39" s="163">
        <v>120</v>
      </c>
      <c r="F39" s="254">
        <v>30</v>
      </c>
      <c r="G39" s="257">
        <f>E39*F39</f>
        <v>3600</v>
      </c>
      <c r="J39" s="214"/>
      <c r="K39" s="215"/>
      <c r="L39" s="215"/>
      <c r="M39" s="216"/>
      <c r="N39" s="217"/>
    </row>
    <row r="40" spans="3:14" ht="16.5" thickBot="1" thickTop="1">
      <c r="C40" s="169" t="s">
        <v>10</v>
      </c>
      <c r="D40" s="163" t="s">
        <v>175</v>
      </c>
      <c r="E40" s="163">
        <v>8</v>
      </c>
      <c r="F40" s="254">
        <v>1.5</v>
      </c>
      <c r="G40" s="257">
        <f>E40*F40</f>
        <v>12</v>
      </c>
      <c r="J40" s="214"/>
      <c r="K40" s="215"/>
      <c r="L40" s="215"/>
      <c r="M40" s="216"/>
      <c r="N40" s="217"/>
    </row>
    <row r="41" spans="3:14" ht="16.5" thickBot="1" thickTop="1">
      <c r="C41" s="87" t="s">
        <v>280</v>
      </c>
      <c r="D41" s="127" t="s">
        <v>175</v>
      </c>
      <c r="E41" s="127">
        <v>240</v>
      </c>
      <c r="F41" s="253">
        <v>0.3</v>
      </c>
      <c r="G41" s="257">
        <f>E41*F41</f>
        <v>72</v>
      </c>
      <c r="J41" s="214"/>
      <c r="K41" s="215"/>
      <c r="L41" s="215"/>
      <c r="M41" s="216"/>
      <c r="N41" s="217"/>
    </row>
    <row r="42" spans="3:14" ht="16.5" thickBot="1" thickTop="1">
      <c r="C42" s="293" t="s">
        <v>2</v>
      </c>
      <c r="D42" s="293"/>
      <c r="E42" s="293"/>
      <c r="F42" s="293"/>
      <c r="G42" s="260">
        <f>SUM(G38:G41)</f>
        <v>9084</v>
      </c>
      <c r="J42" s="327"/>
      <c r="K42" s="327"/>
      <c r="L42" s="327"/>
      <c r="M42" s="327"/>
      <c r="N42" s="218"/>
    </row>
    <row r="43" spans="3:14" ht="16.5" thickBot="1" thickTop="1">
      <c r="C43" s="292" t="s">
        <v>130</v>
      </c>
      <c r="D43" s="292"/>
      <c r="E43" s="292"/>
      <c r="F43" s="292"/>
      <c r="G43" s="292"/>
      <c r="J43" s="325"/>
      <c r="K43" s="325"/>
      <c r="L43" s="325"/>
      <c r="M43" s="325"/>
      <c r="N43" s="325"/>
    </row>
    <row r="44" spans="3:14" ht="27" thickBot="1" thickTop="1">
      <c r="C44" s="125" t="s">
        <v>156</v>
      </c>
      <c r="D44" s="126" t="s">
        <v>0</v>
      </c>
      <c r="E44" s="126" t="s">
        <v>1</v>
      </c>
      <c r="F44" s="126" t="s">
        <v>157</v>
      </c>
      <c r="G44" s="126" t="s">
        <v>2</v>
      </c>
      <c r="J44" s="213"/>
      <c r="K44" s="211"/>
      <c r="L44" s="211"/>
      <c r="M44" s="211"/>
      <c r="N44" s="211"/>
    </row>
    <row r="45" spans="3:14" ht="16.5" thickBot="1" thickTop="1">
      <c r="C45" s="87" t="s">
        <v>11</v>
      </c>
      <c r="D45" s="127" t="s">
        <v>12</v>
      </c>
      <c r="E45" s="127">
        <v>15</v>
      </c>
      <c r="F45" s="253">
        <v>100</v>
      </c>
      <c r="G45" s="257">
        <f>E45*F45</f>
        <v>1500</v>
      </c>
      <c r="J45" s="214"/>
      <c r="K45" s="215"/>
      <c r="L45" s="215"/>
      <c r="M45" s="216"/>
      <c r="N45" s="219"/>
    </row>
    <row r="46" spans="3:14" ht="16.5" thickBot="1" thickTop="1">
      <c r="C46" s="87" t="s">
        <v>13</v>
      </c>
      <c r="D46" s="127" t="s">
        <v>12</v>
      </c>
      <c r="E46" s="127">
        <v>60</v>
      </c>
      <c r="F46" s="253">
        <v>90</v>
      </c>
      <c r="G46" s="257">
        <f>E46*F46</f>
        <v>5400</v>
      </c>
      <c r="J46" s="214"/>
      <c r="K46" s="215"/>
      <c r="L46" s="215"/>
      <c r="M46" s="216"/>
      <c r="N46" s="219"/>
    </row>
    <row r="47" spans="3:14" ht="16.5" thickBot="1" thickTop="1">
      <c r="C47" s="87" t="s">
        <v>27</v>
      </c>
      <c r="D47" s="127" t="s">
        <v>12</v>
      </c>
      <c r="E47" s="127">
        <v>60</v>
      </c>
      <c r="F47" s="253">
        <v>30</v>
      </c>
      <c r="G47" s="257">
        <f>E47*F47</f>
        <v>1800</v>
      </c>
      <c r="J47" s="214"/>
      <c r="K47" s="215"/>
      <c r="L47" s="215"/>
      <c r="M47" s="216"/>
      <c r="N47" s="219"/>
    </row>
    <row r="48" spans="3:14" ht="16.5" thickBot="1" thickTop="1">
      <c r="C48" s="293" t="s">
        <v>160</v>
      </c>
      <c r="D48" s="293"/>
      <c r="E48" s="293"/>
      <c r="F48" s="293"/>
      <c r="G48" s="260">
        <f>SUM(G45:G47)</f>
        <v>8700</v>
      </c>
      <c r="J48" s="327"/>
      <c r="K48" s="327"/>
      <c r="L48" s="327"/>
      <c r="M48" s="327"/>
      <c r="N48" s="220"/>
    </row>
    <row r="49" spans="3:14" ht="16.5" thickBot="1" thickTop="1">
      <c r="C49" s="289" t="s">
        <v>158</v>
      </c>
      <c r="D49" s="289"/>
      <c r="E49" s="289"/>
      <c r="F49" s="289"/>
      <c r="G49" s="261">
        <f>G35+G42+G48</f>
        <v>17943.999</v>
      </c>
      <c r="J49" s="328"/>
      <c r="K49" s="328"/>
      <c r="L49" s="328"/>
      <c r="M49" s="328"/>
      <c r="N49" s="221"/>
    </row>
    <row r="50" spans="3:14" ht="16.5" thickBot="1" thickTop="1">
      <c r="C50" s="290" t="s">
        <v>159</v>
      </c>
      <c r="D50" s="290"/>
      <c r="E50" s="290"/>
      <c r="F50" s="290"/>
      <c r="G50" s="262">
        <f>G49*1.25</f>
        <v>22429.99875</v>
      </c>
      <c r="J50" s="328"/>
      <c r="K50" s="328"/>
      <c r="L50" s="328"/>
      <c r="M50" s="328"/>
      <c r="N50" s="152"/>
    </row>
    <row r="51" spans="10:14" ht="15.75" thickTop="1">
      <c r="J51" s="40"/>
      <c r="K51" s="40"/>
      <c r="L51" s="40"/>
      <c r="M51" s="40"/>
      <c r="N51" s="40"/>
    </row>
    <row r="55" ht="15.75" thickBot="1"/>
    <row r="56" spans="2:9" ht="19.5" thickBot="1">
      <c r="B56" s="210"/>
      <c r="C56" s="338" t="s">
        <v>438</v>
      </c>
      <c r="D56" s="339"/>
      <c r="E56" s="339"/>
      <c r="F56" s="339"/>
      <c r="G56" s="340"/>
      <c r="H56" s="143"/>
      <c r="I56" s="143"/>
    </row>
    <row r="57" spans="3:7" s="143" customFormat="1" ht="16.5" thickBot="1" thickTop="1">
      <c r="C57" s="292" t="s">
        <v>3</v>
      </c>
      <c r="D57" s="292"/>
      <c r="E57" s="292"/>
      <c r="F57" s="292"/>
      <c r="G57" s="292"/>
    </row>
    <row r="58" spans="3:7" ht="27" thickBot="1" thickTop="1">
      <c r="C58" s="125" t="s">
        <v>156</v>
      </c>
      <c r="D58" s="126" t="s">
        <v>0</v>
      </c>
      <c r="E58" s="126" t="s">
        <v>1</v>
      </c>
      <c r="F58" s="252" t="s">
        <v>157</v>
      </c>
      <c r="G58" s="252" t="s">
        <v>2</v>
      </c>
    </row>
    <row r="59" spans="3:7" s="143" customFormat="1" ht="16.5" thickBot="1" thickTop="1">
      <c r="C59" s="237" t="s">
        <v>43</v>
      </c>
      <c r="D59" s="131" t="s">
        <v>372</v>
      </c>
      <c r="E59" s="131">
        <v>10</v>
      </c>
      <c r="F59" s="259">
        <v>0.34</v>
      </c>
      <c r="G59" s="263">
        <f>F59*E59</f>
        <v>3.4000000000000004</v>
      </c>
    </row>
    <row r="60" spans="3:7" ht="16.5" thickBot="1" thickTop="1">
      <c r="C60" s="130" t="s">
        <v>284</v>
      </c>
      <c r="D60" s="131" t="s">
        <v>372</v>
      </c>
      <c r="E60" s="131">
        <v>6</v>
      </c>
      <c r="F60" s="259">
        <v>3.6</v>
      </c>
      <c r="G60" s="263">
        <f>F60*E60</f>
        <v>21.6</v>
      </c>
    </row>
    <row r="61" spans="3:7" ht="16.5" thickBot="1" thickTop="1">
      <c r="C61" s="285" t="s">
        <v>2</v>
      </c>
      <c r="D61" s="285"/>
      <c r="E61" s="285"/>
      <c r="F61" s="285"/>
      <c r="G61" s="256">
        <f>SUM(G59:G60)</f>
        <v>25</v>
      </c>
    </row>
    <row r="62" spans="3:7" ht="16.5" thickBot="1" thickTop="1">
      <c r="C62" s="292" t="s">
        <v>8</v>
      </c>
      <c r="D62" s="292"/>
      <c r="E62" s="292"/>
      <c r="F62" s="292"/>
      <c r="G62" s="292"/>
    </row>
    <row r="63" spans="3:9" ht="27" thickBot="1" thickTop="1">
      <c r="C63" s="125" t="s">
        <v>156</v>
      </c>
      <c r="D63" s="126" t="s">
        <v>0</v>
      </c>
      <c r="E63" s="126" t="s">
        <v>1</v>
      </c>
      <c r="F63" s="252" t="s">
        <v>157</v>
      </c>
      <c r="G63" s="252" t="s">
        <v>2</v>
      </c>
      <c r="I63" s="241"/>
    </row>
    <row r="64" spans="3:9" ht="16.5" thickBot="1" thickTop="1">
      <c r="C64" s="87" t="s">
        <v>24</v>
      </c>
      <c r="D64" s="127" t="s">
        <v>0</v>
      </c>
      <c r="E64" s="127">
        <v>300</v>
      </c>
      <c r="F64" s="253">
        <v>4</v>
      </c>
      <c r="G64" s="257">
        <f>E64*F64</f>
        <v>1200</v>
      </c>
      <c r="I64" s="239"/>
    </row>
    <row r="65" spans="3:9" ht="16.5" thickBot="1" thickTop="1">
      <c r="C65" s="87" t="s">
        <v>22</v>
      </c>
      <c r="D65" s="127" t="s">
        <v>0</v>
      </c>
      <c r="E65" s="127">
        <v>20</v>
      </c>
      <c r="F65" s="253">
        <v>15</v>
      </c>
      <c r="G65" s="257">
        <f aca="true" t="shared" si="0" ref="G65:G73">E65*F65</f>
        <v>300</v>
      </c>
      <c r="I65" s="240"/>
    </row>
    <row r="66" spans="3:7" ht="16.5" thickBot="1" thickTop="1">
      <c r="C66" s="169" t="s">
        <v>10</v>
      </c>
      <c r="D66" s="163" t="s">
        <v>0</v>
      </c>
      <c r="E66" s="163">
        <v>4</v>
      </c>
      <c r="F66" s="254">
        <v>1.5</v>
      </c>
      <c r="G66" s="257">
        <f t="shared" si="0"/>
        <v>6</v>
      </c>
    </row>
    <row r="67" spans="3:7" ht="16.5" thickBot="1" thickTop="1">
      <c r="C67" s="87" t="s">
        <v>273</v>
      </c>
      <c r="D67" s="127" t="s">
        <v>12</v>
      </c>
      <c r="E67" s="127">
        <v>4</v>
      </c>
      <c r="F67" s="253">
        <v>80</v>
      </c>
      <c r="G67" s="257">
        <f t="shared" si="0"/>
        <v>320</v>
      </c>
    </row>
    <row r="68" spans="3:7" ht="16.5" thickBot="1" thickTop="1">
      <c r="C68" s="87" t="s">
        <v>285</v>
      </c>
      <c r="D68" s="127" t="s">
        <v>0</v>
      </c>
      <c r="E68" s="127">
        <v>300</v>
      </c>
      <c r="F68" s="253">
        <v>0.3</v>
      </c>
      <c r="G68" s="257">
        <f t="shared" si="0"/>
        <v>90</v>
      </c>
    </row>
    <row r="69" spans="3:7" ht="16.5" thickBot="1" thickTop="1">
      <c r="C69" s="87" t="s">
        <v>35</v>
      </c>
      <c r="D69" s="127" t="s">
        <v>0</v>
      </c>
      <c r="E69" s="127">
        <v>310</v>
      </c>
      <c r="F69" s="253">
        <v>6</v>
      </c>
      <c r="G69" s="257">
        <f t="shared" si="0"/>
        <v>1860</v>
      </c>
    </row>
    <row r="70" spans="3:7" ht="16.5" thickBot="1" thickTop="1">
      <c r="C70" s="87" t="s">
        <v>286</v>
      </c>
      <c r="D70" s="127" t="s">
        <v>0</v>
      </c>
      <c r="E70" s="127">
        <v>300</v>
      </c>
      <c r="F70" s="253">
        <v>0.3</v>
      </c>
      <c r="G70" s="257">
        <f t="shared" si="0"/>
        <v>90</v>
      </c>
    </row>
    <row r="71" spans="3:7" s="143" customFormat="1" ht="16.5" thickBot="1" thickTop="1">
      <c r="C71" s="87" t="s">
        <v>97</v>
      </c>
      <c r="D71" s="144" t="s">
        <v>226</v>
      </c>
      <c r="E71" s="127">
        <v>1</v>
      </c>
      <c r="F71" s="253">
        <v>150</v>
      </c>
      <c r="G71" s="257">
        <f t="shared" si="0"/>
        <v>150</v>
      </c>
    </row>
    <row r="72" spans="3:7" s="143" customFormat="1" ht="27.75" thickBot="1" thickTop="1">
      <c r="C72" s="129" t="s">
        <v>265</v>
      </c>
      <c r="D72" s="144" t="s">
        <v>226</v>
      </c>
      <c r="E72" s="127">
        <v>1</v>
      </c>
      <c r="F72" s="253">
        <v>130</v>
      </c>
      <c r="G72" s="257">
        <f t="shared" si="0"/>
        <v>130</v>
      </c>
    </row>
    <row r="73" spans="3:7" ht="16.5" thickBot="1" thickTop="1">
      <c r="C73" s="87" t="s">
        <v>355</v>
      </c>
      <c r="D73" s="127" t="s">
        <v>0</v>
      </c>
      <c r="E73" s="127">
        <v>400</v>
      </c>
      <c r="F73" s="253">
        <v>0.1</v>
      </c>
      <c r="G73" s="257">
        <f t="shared" si="0"/>
        <v>40</v>
      </c>
    </row>
    <row r="74" spans="3:7" ht="16.5" thickBot="1" thickTop="1">
      <c r="C74" s="293" t="s">
        <v>2</v>
      </c>
      <c r="D74" s="293"/>
      <c r="E74" s="293"/>
      <c r="F74" s="293"/>
      <c r="G74" s="260">
        <f>SUM(G64:G73)</f>
        <v>4186</v>
      </c>
    </row>
    <row r="75" spans="3:7" ht="16.5" thickBot="1" thickTop="1">
      <c r="C75" s="292" t="s">
        <v>130</v>
      </c>
      <c r="D75" s="292"/>
      <c r="E75" s="292"/>
      <c r="F75" s="292"/>
      <c r="G75" s="292"/>
    </row>
    <row r="76" spans="3:7" ht="27" thickBot="1" thickTop="1">
      <c r="C76" s="125" t="s">
        <v>156</v>
      </c>
      <c r="D76" s="126" t="s">
        <v>0</v>
      </c>
      <c r="E76" s="126" t="s">
        <v>1</v>
      </c>
      <c r="F76" s="252" t="s">
        <v>157</v>
      </c>
      <c r="G76" s="252" t="s">
        <v>2</v>
      </c>
    </row>
    <row r="77" spans="3:7" ht="16.5" thickBot="1" thickTop="1">
      <c r="C77" s="87" t="s">
        <v>11</v>
      </c>
      <c r="D77" s="127" t="s">
        <v>12</v>
      </c>
      <c r="E77" s="127">
        <v>8</v>
      </c>
      <c r="F77" s="253">
        <v>100</v>
      </c>
      <c r="G77" s="257">
        <f>E77*F77</f>
        <v>800</v>
      </c>
    </row>
    <row r="78" spans="3:7" ht="16.5" thickBot="1" thickTop="1">
      <c r="C78" s="87" t="s">
        <v>287</v>
      </c>
      <c r="D78" s="127" t="s">
        <v>12</v>
      </c>
      <c r="E78" s="127">
        <v>8</v>
      </c>
      <c r="F78" s="253">
        <v>90</v>
      </c>
      <c r="G78" s="257">
        <f>E78*F78</f>
        <v>720</v>
      </c>
    </row>
    <row r="79" spans="3:7" ht="16.5" thickBot="1" thickTop="1">
      <c r="C79" s="87" t="s">
        <v>27</v>
      </c>
      <c r="D79" s="127" t="s">
        <v>12</v>
      </c>
      <c r="E79" s="127">
        <v>8</v>
      </c>
      <c r="F79" s="253">
        <v>30</v>
      </c>
      <c r="G79" s="257">
        <f>E79*F79</f>
        <v>240</v>
      </c>
    </row>
    <row r="80" spans="3:7" ht="16.5" thickBot="1" thickTop="1">
      <c r="C80" s="87" t="s">
        <v>131</v>
      </c>
      <c r="D80" s="127" t="s">
        <v>12</v>
      </c>
      <c r="E80" s="127">
        <v>6</v>
      </c>
      <c r="F80" s="253">
        <v>60</v>
      </c>
      <c r="G80" s="257">
        <f>E80*F80</f>
        <v>360</v>
      </c>
    </row>
    <row r="81" spans="3:7" ht="16.5" thickBot="1" thickTop="1">
      <c r="C81" s="87" t="s">
        <v>126</v>
      </c>
      <c r="D81" s="127" t="s">
        <v>12</v>
      </c>
      <c r="E81" s="127">
        <v>6</v>
      </c>
      <c r="F81" s="253">
        <v>50</v>
      </c>
      <c r="G81" s="257">
        <f>E81*F81</f>
        <v>300</v>
      </c>
    </row>
    <row r="82" spans="3:7" ht="16.5" thickBot="1" thickTop="1">
      <c r="C82" s="293" t="s">
        <v>160</v>
      </c>
      <c r="D82" s="293"/>
      <c r="E82" s="293"/>
      <c r="F82" s="293"/>
      <c r="G82" s="260">
        <f>SUM(G77:G81)</f>
        <v>2420</v>
      </c>
    </row>
    <row r="83" spans="3:7" ht="16.5" thickBot="1" thickTop="1">
      <c r="C83" s="289" t="s">
        <v>158</v>
      </c>
      <c r="D83" s="289"/>
      <c r="E83" s="289"/>
      <c r="F83" s="289"/>
      <c r="G83" s="261">
        <f>G61+G74+G82</f>
        <v>6631</v>
      </c>
    </row>
    <row r="84" spans="3:7" ht="16.5" thickBot="1" thickTop="1">
      <c r="C84" s="290" t="s">
        <v>159</v>
      </c>
      <c r="D84" s="290"/>
      <c r="E84" s="290"/>
      <c r="F84" s="290"/>
      <c r="G84" s="262">
        <f>G83*25%+G83</f>
        <v>8288.75</v>
      </c>
    </row>
    <row r="85" ht="15.75" thickTop="1"/>
    <row r="88" spans="3:7" s="143" customFormat="1" ht="15.75" thickBot="1">
      <c r="C88" s="156"/>
      <c r="D88" s="156"/>
      <c r="E88" s="156"/>
      <c r="F88" s="251"/>
      <c r="G88" s="251"/>
    </row>
    <row r="89" spans="2:10" ht="18.75" customHeight="1" thickBot="1">
      <c r="B89" s="209"/>
      <c r="C89" s="332" t="s">
        <v>314</v>
      </c>
      <c r="D89" s="333"/>
      <c r="E89" s="333"/>
      <c r="F89" s="333"/>
      <c r="G89" s="334"/>
      <c r="H89" s="143"/>
      <c r="I89" s="143"/>
      <c r="J89" s="143"/>
    </row>
    <row r="90" spans="3:7" ht="16.5" thickBot="1" thickTop="1">
      <c r="C90" s="292" t="s">
        <v>3</v>
      </c>
      <c r="D90" s="292"/>
      <c r="E90" s="292"/>
      <c r="F90" s="292"/>
      <c r="G90" s="292"/>
    </row>
    <row r="91" spans="3:7" ht="27" thickBot="1" thickTop="1">
      <c r="C91" s="125" t="s">
        <v>156</v>
      </c>
      <c r="D91" s="126" t="s">
        <v>0</v>
      </c>
      <c r="E91" s="126" t="s">
        <v>1</v>
      </c>
      <c r="F91" s="252" t="s">
        <v>157</v>
      </c>
      <c r="G91" s="252" t="s">
        <v>2</v>
      </c>
    </row>
    <row r="92" spans="3:9" s="143" customFormat="1" ht="16.5" thickBot="1" thickTop="1">
      <c r="C92" s="130" t="s">
        <v>14</v>
      </c>
      <c r="D92" s="127" t="s">
        <v>381</v>
      </c>
      <c r="E92" s="224">
        <v>4</v>
      </c>
      <c r="F92" s="263">
        <v>3.5</v>
      </c>
      <c r="G92" s="259">
        <f>E92*F92</f>
        <v>14</v>
      </c>
      <c r="I92" s="241"/>
    </row>
    <row r="93" spans="3:9" s="143" customFormat="1" ht="16.5" thickBot="1" thickTop="1">
      <c r="C93" s="130" t="s">
        <v>18</v>
      </c>
      <c r="D93" s="127" t="s">
        <v>372</v>
      </c>
      <c r="E93" s="127">
        <v>4</v>
      </c>
      <c r="F93" s="254">
        <v>12</v>
      </c>
      <c r="G93" s="259">
        <f>E93*F93</f>
        <v>48</v>
      </c>
      <c r="I93" s="241"/>
    </row>
    <row r="94" spans="3:9" s="143" customFormat="1" ht="16.5" thickBot="1" thickTop="1">
      <c r="C94" s="130" t="s">
        <v>352</v>
      </c>
      <c r="D94" s="127" t="s">
        <v>372</v>
      </c>
      <c r="E94" s="131">
        <v>8</v>
      </c>
      <c r="F94" s="259">
        <v>1</v>
      </c>
      <c r="G94" s="259">
        <f>E94*F94</f>
        <v>8</v>
      </c>
      <c r="I94" s="241"/>
    </row>
    <row r="95" spans="3:9" s="143" customFormat="1" ht="16.5" thickBot="1" thickTop="1">
      <c r="C95" s="285" t="s">
        <v>2</v>
      </c>
      <c r="D95" s="285"/>
      <c r="E95" s="285"/>
      <c r="F95" s="285"/>
      <c r="G95" s="256">
        <f>SUM(G92:G94)</f>
        <v>70</v>
      </c>
      <c r="I95" s="239"/>
    </row>
    <row r="96" spans="3:9" s="143" customFormat="1" ht="16.5" thickBot="1" thickTop="1">
      <c r="C96" s="292" t="s">
        <v>8</v>
      </c>
      <c r="D96" s="292"/>
      <c r="E96" s="292"/>
      <c r="F96" s="292"/>
      <c r="G96" s="292"/>
      <c r="I96" s="239"/>
    </row>
    <row r="97" spans="3:7" s="143" customFormat="1" ht="27" thickBot="1" thickTop="1">
      <c r="C97" s="125" t="s">
        <v>156</v>
      </c>
      <c r="D97" s="126" t="s">
        <v>0</v>
      </c>
      <c r="E97" s="126" t="s">
        <v>1</v>
      </c>
      <c r="F97" s="252" t="s">
        <v>157</v>
      </c>
      <c r="G97" s="252" t="s">
        <v>2</v>
      </c>
    </row>
    <row r="98" spans="3:7" s="143" customFormat="1" ht="16.5" thickBot="1" thickTop="1">
      <c r="C98" s="87" t="s">
        <v>117</v>
      </c>
      <c r="D98" s="127" t="s">
        <v>12</v>
      </c>
      <c r="E98" s="127">
        <v>12</v>
      </c>
      <c r="F98" s="253">
        <v>90</v>
      </c>
      <c r="G98" s="257">
        <f aca="true" t="shared" si="1" ref="G98:G105">E98*F98</f>
        <v>1080</v>
      </c>
    </row>
    <row r="99" spans="3:7" s="143" customFormat="1" ht="16.5" thickBot="1" thickTop="1">
      <c r="C99" s="142" t="s">
        <v>356</v>
      </c>
      <c r="D99" s="223" t="s">
        <v>0</v>
      </c>
      <c r="E99" s="127">
        <v>200</v>
      </c>
      <c r="F99" s="253">
        <v>4</v>
      </c>
      <c r="G99" s="257">
        <f t="shared" si="1"/>
        <v>800</v>
      </c>
    </row>
    <row r="100" spans="3:7" s="143" customFormat="1" ht="16.5" thickBot="1" thickTop="1">
      <c r="C100" s="142" t="s">
        <v>358</v>
      </c>
      <c r="D100" s="223" t="s">
        <v>0</v>
      </c>
      <c r="E100" s="127">
        <v>110</v>
      </c>
      <c r="F100" s="253">
        <v>6</v>
      </c>
      <c r="G100" s="257">
        <f t="shared" si="1"/>
        <v>660</v>
      </c>
    </row>
    <row r="101" spans="3:7" s="143" customFormat="1" ht="16.5" thickBot="1" thickTop="1">
      <c r="C101" s="142" t="s">
        <v>273</v>
      </c>
      <c r="D101" s="223" t="s">
        <v>12</v>
      </c>
      <c r="E101" s="127">
        <v>4</v>
      </c>
      <c r="F101" s="253">
        <v>80</v>
      </c>
      <c r="G101" s="257">
        <f t="shared" si="1"/>
        <v>320</v>
      </c>
    </row>
    <row r="102" spans="3:7" s="143" customFormat="1" ht="16.5" thickBot="1" thickTop="1">
      <c r="C102" s="87" t="s">
        <v>22</v>
      </c>
      <c r="D102" s="127" t="s">
        <v>0</v>
      </c>
      <c r="E102" s="127">
        <v>20</v>
      </c>
      <c r="F102" s="253">
        <v>15</v>
      </c>
      <c r="G102" s="257">
        <f t="shared" si="1"/>
        <v>300</v>
      </c>
    </row>
    <row r="103" spans="3:7" s="143" customFormat="1" ht="16.5" thickBot="1" thickTop="1">
      <c r="C103" s="87" t="s">
        <v>286</v>
      </c>
      <c r="D103" s="223" t="s">
        <v>0</v>
      </c>
      <c r="E103" s="127">
        <v>200</v>
      </c>
      <c r="F103" s="253">
        <v>0.3</v>
      </c>
      <c r="G103" s="257">
        <f t="shared" si="1"/>
        <v>60</v>
      </c>
    </row>
    <row r="104" spans="3:7" ht="16.5" thickBot="1" thickTop="1">
      <c r="C104" s="169" t="s">
        <v>10</v>
      </c>
      <c r="D104" s="163" t="s">
        <v>0</v>
      </c>
      <c r="E104" s="163">
        <v>6</v>
      </c>
      <c r="F104" s="254">
        <v>1.5</v>
      </c>
      <c r="G104" s="257">
        <f t="shared" si="1"/>
        <v>9</v>
      </c>
    </row>
    <row r="105" spans="3:7" ht="16.5" thickBot="1" thickTop="1">
      <c r="C105" s="87" t="s">
        <v>288</v>
      </c>
      <c r="D105" s="127" t="s">
        <v>0</v>
      </c>
      <c r="E105" s="127">
        <v>100</v>
      </c>
      <c r="F105" s="253">
        <v>0.3</v>
      </c>
      <c r="G105" s="257">
        <f t="shared" si="1"/>
        <v>30</v>
      </c>
    </row>
    <row r="106" spans="3:7" ht="16.5" thickBot="1" thickTop="1">
      <c r="C106" s="293" t="s">
        <v>2</v>
      </c>
      <c r="D106" s="293"/>
      <c r="E106" s="293"/>
      <c r="F106" s="293"/>
      <c r="G106" s="260">
        <f>SUM(G98:G105)</f>
        <v>3259</v>
      </c>
    </row>
    <row r="107" spans="3:7" ht="16.5" thickBot="1" thickTop="1">
      <c r="C107" s="292" t="s">
        <v>130</v>
      </c>
      <c r="D107" s="292"/>
      <c r="E107" s="292"/>
      <c r="F107" s="292"/>
      <c r="G107" s="292"/>
    </row>
    <row r="108" spans="3:7" ht="27" thickBot="1" thickTop="1">
      <c r="C108" s="125" t="s">
        <v>156</v>
      </c>
      <c r="D108" s="126" t="s">
        <v>0</v>
      </c>
      <c r="E108" s="126" t="s">
        <v>1</v>
      </c>
      <c r="F108" s="252" t="s">
        <v>157</v>
      </c>
      <c r="G108" s="252" t="s">
        <v>2</v>
      </c>
    </row>
    <row r="109" spans="3:7" s="143" customFormat="1" ht="16.5" thickBot="1" thickTop="1">
      <c r="C109" s="87" t="s">
        <v>282</v>
      </c>
      <c r="D109" s="127" t="s">
        <v>12</v>
      </c>
      <c r="E109" s="127">
        <v>15</v>
      </c>
      <c r="F109" s="253">
        <v>100</v>
      </c>
      <c r="G109" s="257">
        <f>E109*F109</f>
        <v>1500</v>
      </c>
    </row>
    <row r="110" spans="3:7" s="143" customFormat="1" ht="16.5" thickBot="1" thickTop="1">
      <c r="C110" s="87" t="s">
        <v>357</v>
      </c>
      <c r="D110" s="127" t="s">
        <v>12</v>
      </c>
      <c r="E110" s="127">
        <v>15</v>
      </c>
      <c r="F110" s="253">
        <v>90</v>
      </c>
      <c r="G110" s="257">
        <f>E110*F110</f>
        <v>1350</v>
      </c>
    </row>
    <row r="111" spans="3:7" ht="16.5" thickBot="1" thickTop="1">
      <c r="C111" s="87" t="s">
        <v>131</v>
      </c>
      <c r="D111" s="127" t="s">
        <v>12</v>
      </c>
      <c r="E111" s="127">
        <v>6</v>
      </c>
      <c r="F111" s="253">
        <v>60</v>
      </c>
      <c r="G111" s="257">
        <f>E111*F111</f>
        <v>360</v>
      </c>
    </row>
    <row r="112" spans="3:7" ht="16.5" thickBot="1" thickTop="1">
      <c r="C112" s="87" t="s">
        <v>126</v>
      </c>
      <c r="D112" s="127" t="s">
        <v>12</v>
      </c>
      <c r="E112" s="127">
        <v>12</v>
      </c>
      <c r="F112" s="253">
        <v>50</v>
      </c>
      <c r="G112" s="257">
        <f>E112*F112</f>
        <v>600</v>
      </c>
    </row>
    <row r="113" spans="3:7" ht="16.5" thickBot="1" thickTop="1">
      <c r="C113" s="293" t="s">
        <v>160</v>
      </c>
      <c r="D113" s="293"/>
      <c r="E113" s="293"/>
      <c r="F113" s="293"/>
      <c r="G113" s="260">
        <f>SUM(G109:G112)</f>
        <v>3810</v>
      </c>
    </row>
    <row r="114" spans="3:7" ht="16.5" thickBot="1" thickTop="1">
      <c r="C114" s="289" t="s">
        <v>158</v>
      </c>
      <c r="D114" s="289"/>
      <c r="E114" s="289"/>
      <c r="F114" s="289"/>
      <c r="G114" s="261">
        <f>G95+G106+G113</f>
        <v>7139</v>
      </c>
    </row>
    <row r="115" spans="3:7" ht="16.5" thickBot="1" thickTop="1">
      <c r="C115" s="290" t="s">
        <v>159</v>
      </c>
      <c r="D115" s="290"/>
      <c r="E115" s="290"/>
      <c r="F115" s="290"/>
      <c r="G115" s="262">
        <f>G114*25%+G114</f>
        <v>8923.75</v>
      </c>
    </row>
    <row r="116" ht="15.75" thickTop="1"/>
    <row r="119" ht="15.75" thickBot="1"/>
    <row r="120" spans="2:9" ht="19.5" thickBot="1">
      <c r="B120" s="208"/>
      <c r="C120" s="335" t="s">
        <v>437</v>
      </c>
      <c r="D120" s="336"/>
      <c r="E120" s="336"/>
      <c r="F120" s="336"/>
      <c r="G120" s="337"/>
      <c r="H120" s="143"/>
      <c r="I120" s="143"/>
    </row>
    <row r="121" spans="3:7" ht="16.5" thickBot="1" thickTop="1">
      <c r="C121" s="292" t="s">
        <v>3</v>
      </c>
      <c r="D121" s="292"/>
      <c r="E121" s="292"/>
      <c r="F121" s="292"/>
      <c r="G121" s="292"/>
    </row>
    <row r="122" spans="3:7" ht="27" thickBot="1" thickTop="1">
      <c r="C122" s="125" t="s">
        <v>156</v>
      </c>
      <c r="D122" s="126" t="s">
        <v>0</v>
      </c>
      <c r="E122" s="126" t="s">
        <v>1</v>
      </c>
      <c r="F122" s="252" t="s">
        <v>157</v>
      </c>
      <c r="G122" s="252" t="s">
        <v>2</v>
      </c>
    </row>
    <row r="123" spans="3:7" s="143" customFormat="1" ht="16.5" thickBot="1" thickTop="1">
      <c r="C123" s="130" t="s">
        <v>14</v>
      </c>
      <c r="D123" s="127" t="s">
        <v>381</v>
      </c>
      <c r="E123" s="224">
        <v>5</v>
      </c>
      <c r="F123" s="263">
        <v>3.5</v>
      </c>
      <c r="G123" s="259">
        <f>E123*F123</f>
        <v>17.5</v>
      </c>
    </row>
    <row r="124" spans="3:7" ht="16.5" thickBot="1" thickTop="1">
      <c r="C124" s="130" t="s">
        <v>18</v>
      </c>
      <c r="D124" s="127" t="s">
        <v>372</v>
      </c>
      <c r="E124" s="127">
        <v>10</v>
      </c>
      <c r="F124" s="254">
        <v>12</v>
      </c>
      <c r="G124" s="259">
        <f>E124*F124</f>
        <v>120</v>
      </c>
    </row>
    <row r="125" spans="3:9" ht="16.5" thickBot="1" thickTop="1">
      <c r="C125" s="222" t="s">
        <v>289</v>
      </c>
      <c r="D125" s="131" t="s">
        <v>399</v>
      </c>
      <c r="E125" s="131">
        <v>2</v>
      </c>
      <c r="F125" s="259">
        <v>39</v>
      </c>
      <c r="G125" s="259">
        <f>E125*F125</f>
        <v>78</v>
      </c>
      <c r="I125" s="241"/>
    </row>
    <row r="126" spans="3:9" ht="16.5" thickBot="1" thickTop="1">
      <c r="C126" s="222" t="s">
        <v>290</v>
      </c>
      <c r="D126" s="225" t="s">
        <v>429</v>
      </c>
      <c r="E126" s="225">
        <v>10</v>
      </c>
      <c r="F126" s="269">
        <v>0.45</v>
      </c>
      <c r="G126" s="259">
        <f>E126*F126</f>
        <v>4.5</v>
      </c>
      <c r="I126" s="241"/>
    </row>
    <row r="127" spans="3:9" ht="16.5" thickBot="1" thickTop="1">
      <c r="C127" s="129" t="s">
        <v>223</v>
      </c>
      <c r="D127" s="225" t="s">
        <v>383</v>
      </c>
      <c r="E127" s="225">
        <v>30</v>
      </c>
      <c r="F127" s="263">
        <v>6.5</v>
      </c>
      <c r="G127" s="259">
        <f>E127*F127</f>
        <v>195</v>
      </c>
      <c r="I127" s="241"/>
    </row>
    <row r="128" spans="3:9" ht="16.5" thickBot="1" thickTop="1">
      <c r="C128" s="285" t="s">
        <v>2</v>
      </c>
      <c r="D128" s="285"/>
      <c r="E128" s="285"/>
      <c r="F128" s="285"/>
      <c r="G128" s="256">
        <f>SUM(G123:G127)</f>
        <v>415</v>
      </c>
      <c r="I128" s="212"/>
    </row>
    <row r="129" spans="3:9" ht="16.5" thickBot="1" thickTop="1">
      <c r="C129" s="292" t="s">
        <v>8</v>
      </c>
      <c r="D129" s="292"/>
      <c r="E129" s="292"/>
      <c r="F129" s="292"/>
      <c r="G129" s="292"/>
      <c r="I129" s="245"/>
    </row>
    <row r="130" spans="3:9" ht="27" thickBot="1" thickTop="1">
      <c r="C130" s="125" t="s">
        <v>156</v>
      </c>
      <c r="D130" s="126" t="s">
        <v>0</v>
      </c>
      <c r="E130" s="126" t="s">
        <v>1</v>
      </c>
      <c r="F130" s="252" t="s">
        <v>157</v>
      </c>
      <c r="G130" s="252" t="s">
        <v>2</v>
      </c>
      <c r="I130" s="241"/>
    </row>
    <row r="131" spans="3:7" ht="16.5" thickBot="1" thickTop="1">
      <c r="C131" s="87" t="s">
        <v>117</v>
      </c>
      <c r="D131" s="127" t="s">
        <v>12</v>
      </c>
      <c r="E131" s="127">
        <v>34</v>
      </c>
      <c r="F131" s="253">
        <v>90</v>
      </c>
      <c r="G131" s="257">
        <f aca="true" t="shared" si="2" ref="G131:G139">E131*F131</f>
        <v>3060</v>
      </c>
    </row>
    <row r="132" spans="3:7" ht="16.5" thickBot="1" thickTop="1">
      <c r="C132" s="87" t="s">
        <v>188</v>
      </c>
      <c r="D132" s="127" t="s">
        <v>0</v>
      </c>
      <c r="E132" s="127">
        <v>100</v>
      </c>
      <c r="F132" s="253">
        <v>0.4</v>
      </c>
      <c r="G132" s="257">
        <f t="shared" si="2"/>
        <v>40</v>
      </c>
    </row>
    <row r="133" spans="3:7" ht="16.5" thickBot="1" thickTop="1">
      <c r="C133" s="87" t="s">
        <v>291</v>
      </c>
      <c r="D133" s="127" t="s">
        <v>0</v>
      </c>
      <c r="E133" s="127">
        <v>105</v>
      </c>
      <c r="F133" s="253">
        <v>0.3</v>
      </c>
      <c r="G133" s="257">
        <f t="shared" si="2"/>
        <v>31.5</v>
      </c>
    </row>
    <row r="134" spans="3:7" ht="16.5" thickBot="1" thickTop="1">
      <c r="C134" s="129" t="s">
        <v>359</v>
      </c>
      <c r="D134" s="131" t="s">
        <v>0</v>
      </c>
      <c r="E134" s="127">
        <v>500</v>
      </c>
      <c r="F134" s="253">
        <v>4</v>
      </c>
      <c r="G134" s="257">
        <f t="shared" si="2"/>
        <v>2000</v>
      </c>
    </row>
    <row r="135" spans="3:7" s="143" customFormat="1" ht="16.5" thickBot="1" thickTop="1">
      <c r="C135" s="129" t="s">
        <v>320</v>
      </c>
      <c r="D135" s="131" t="s">
        <v>0</v>
      </c>
      <c r="E135" s="127">
        <v>4</v>
      </c>
      <c r="F135" s="253">
        <v>150</v>
      </c>
      <c r="G135" s="257">
        <f t="shared" si="2"/>
        <v>600</v>
      </c>
    </row>
    <row r="136" spans="3:7" ht="16.5" thickBot="1" thickTop="1">
      <c r="C136" s="87" t="s">
        <v>360</v>
      </c>
      <c r="D136" s="127" t="s">
        <v>0</v>
      </c>
      <c r="E136" s="127">
        <v>110</v>
      </c>
      <c r="F136" s="253">
        <v>0.3</v>
      </c>
      <c r="G136" s="257">
        <f t="shared" si="2"/>
        <v>33</v>
      </c>
    </row>
    <row r="137" spans="3:7" ht="16.5" thickBot="1" thickTop="1">
      <c r="C137" s="87" t="s">
        <v>63</v>
      </c>
      <c r="D137" s="127" t="s">
        <v>0</v>
      </c>
      <c r="E137" s="127">
        <v>20</v>
      </c>
      <c r="F137" s="253">
        <v>15</v>
      </c>
      <c r="G137" s="257">
        <f t="shared" si="2"/>
        <v>300</v>
      </c>
    </row>
    <row r="138" spans="3:7" ht="16.5" thickBot="1" thickTop="1">
      <c r="C138" s="169" t="s">
        <v>92</v>
      </c>
      <c r="D138" s="163" t="s">
        <v>0</v>
      </c>
      <c r="E138" s="163">
        <v>10</v>
      </c>
      <c r="F138" s="254">
        <v>1.5</v>
      </c>
      <c r="G138" s="257">
        <f t="shared" si="2"/>
        <v>15</v>
      </c>
    </row>
    <row r="139" spans="3:7" ht="16.5" thickBot="1" thickTop="1">
      <c r="C139" s="87" t="s">
        <v>292</v>
      </c>
      <c r="D139" s="127" t="s">
        <v>0</v>
      </c>
      <c r="E139" s="127">
        <v>100</v>
      </c>
      <c r="F139" s="253">
        <v>7</v>
      </c>
      <c r="G139" s="257">
        <f t="shared" si="2"/>
        <v>700</v>
      </c>
    </row>
    <row r="140" spans="3:7" ht="16.5" thickBot="1" thickTop="1">
      <c r="C140" s="293" t="s">
        <v>2</v>
      </c>
      <c r="D140" s="293"/>
      <c r="E140" s="293"/>
      <c r="F140" s="293"/>
      <c r="G140" s="260">
        <f>SUM(G131:G139)</f>
        <v>6779.5</v>
      </c>
    </row>
    <row r="141" spans="3:7" ht="16.5" thickBot="1" thickTop="1">
      <c r="C141" s="292" t="s">
        <v>130</v>
      </c>
      <c r="D141" s="292"/>
      <c r="E141" s="292"/>
      <c r="F141" s="292"/>
      <c r="G141" s="292"/>
    </row>
    <row r="142" spans="3:7" ht="27" thickBot="1" thickTop="1">
      <c r="C142" s="125" t="s">
        <v>156</v>
      </c>
      <c r="D142" s="126" t="s">
        <v>0</v>
      </c>
      <c r="E142" s="126" t="s">
        <v>1</v>
      </c>
      <c r="F142" s="252" t="s">
        <v>157</v>
      </c>
      <c r="G142" s="252" t="s">
        <v>2</v>
      </c>
    </row>
    <row r="143" spans="3:7" ht="16.5" thickBot="1" thickTop="1">
      <c r="C143" s="87" t="s">
        <v>267</v>
      </c>
      <c r="D143" s="127" t="s">
        <v>12</v>
      </c>
      <c r="E143" s="127">
        <v>12</v>
      </c>
      <c r="F143" s="253">
        <v>100</v>
      </c>
      <c r="G143" s="257">
        <f>E143*F143</f>
        <v>1200</v>
      </c>
    </row>
    <row r="144" spans="3:7" ht="16.5" thickBot="1" thickTop="1">
      <c r="C144" s="87" t="s">
        <v>293</v>
      </c>
      <c r="D144" s="127" t="s">
        <v>12</v>
      </c>
      <c r="E144" s="127">
        <v>34</v>
      </c>
      <c r="F144" s="253">
        <v>90</v>
      </c>
      <c r="G144" s="257">
        <f>E144*F144</f>
        <v>3060</v>
      </c>
    </row>
    <row r="145" spans="3:7" s="143" customFormat="1" ht="16.5" thickBot="1" thickTop="1">
      <c r="C145" s="87" t="s">
        <v>26</v>
      </c>
      <c r="D145" s="127" t="s">
        <v>12</v>
      </c>
      <c r="E145" s="127">
        <v>34</v>
      </c>
      <c r="F145" s="253">
        <v>30</v>
      </c>
      <c r="G145" s="257">
        <f>E145*F145</f>
        <v>1020</v>
      </c>
    </row>
    <row r="146" spans="3:7" s="143" customFormat="1" ht="16.5" thickBot="1" thickTop="1">
      <c r="C146" s="87" t="s">
        <v>126</v>
      </c>
      <c r="D146" s="127" t="s">
        <v>12</v>
      </c>
      <c r="E146" s="127">
        <v>30</v>
      </c>
      <c r="F146" s="253">
        <v>50</v>
      </c>
      <c r="G146" s="257">
        <f>E146*F146</f>
        <v>1500</v>
      </c>
    </row>
    <row r="147" spans="3:7" ht="16.5" thickBot="1" thickTop="1">
      <c r="C147" s="87" t="s">
        <v>131</v>
      </c>
      <c r="D147" s="127" t="s">
        <v>12</v>
      </c>
      <c r="E147" s="127">
        <v>6</v>
      </c>
      <c r="F147" s="253">
        <v>60</v>
      </c>
      <c r="G147" s="257">
        <f>E147*F147</f>
        <v>360</v>
      </c>
    </row>
    <row r="148" spans="3:7" ht="16.5" thickBot="1" thickTop="1">
      <c r="C148" s="293" t="s">
        <v>160</v>
      </c>
      <c r="D148" s="293"/>
      <c r="E148" s="293"/>
      <c r="F148" s="293"/>
      <c r="G148" s="260">
        <f>SUM(G143:G147)</f>
        <v>7140</v>
      </c>
    </row>
    <row r="149" spans="3:7" ht="16.5" thickBot="1" thickTop="1">
      <c r="C149" s="289" t="s">
        <v>158</v>
      </c>
      <c r="D149" s="289"/>
      <c r="E149" s="289"/>
      <c r="F149" s="289"/>
      <c r="G149" s="261">
        <f>G128+G140+G148</f>
        <v>14334.5</v>
      </c>
    </row>
    <row r="150" spans="3:7" ht="16.5" thickBot="1" thickTop="1">
      <c r="C150" s="290" t="s">
        <v>159</v>
      </c>
      <c r="D150" s="290"/>
      <c r="E150" s="290"/>
      <c r="F150" s="290"/>
      <c r="G150" s="262">
        <f>G149*25%+G149</f>
        <v>17918.125</v>
      </c>
    </row>
    <row r="151" ht="15.75" thickTop="1"/>
    <row r="153" spans="3:7" s="143" customFormat="1" ht="15.75" thickBot="1">
      <c r="C153" s="156"/>
      <c r="D153" s="156"/>
      <c r="E153" s="156"/>
      <c r="F153" s="251"/>
      <c r="G153" s="251"/>
    </row>
    <row r="154" spans="3:7" s="143" customFormat="1" ht="19.5" thickBot="1">
      <c r="C154" s="335" t="s">
        <v>365</v>
      </c>
      <c r="D154" s="336"/>
      <c r="E154" s="336"/>
      <c r="F154" s="336"/>
      <c r="G154" s="337"/>
    </row>
    <row r="155" spans="3:7" s="143" customFormat="1" ht="15.75" thickBot="1">
      <c r="C155" s="322" t="s">
        <v>3</v>
      </c>
      <c r="D155" s="323"/>
      <c r="E155" s="323"/>
      <c r="F155" s="323"/>
      <c r="G155" s="324"/>
    </row>
    <row r="156" spans="3:7" s="143" customFormat="1" ht="27" thickBot="1" thickTop="1">
      <c r="C156" s="278" t="s">
        <v>156</v>
      </c>
      <c r="D156" s="126" t="s">
        <v>0</v>
      </c>
      <c r="E156" s="126" t="s">
        <v>1</v>
      </c>
      <c r="F156" s="126" t="s">
        <v>157</v>
      </c>
      <c r="G156" s="126" t="s">
        <v>2</v>
      </c>
    </row>
    <row r="157" spans="3:7" s="143" customFormat="1" ht="16.5" thickBot="1" thickTop="1">
      <c r="C157" s="279"/>
      <c r="D157" s="127"/>
      <c r="E157" s="127"/>
      <c r="F157" s="238"/>
      <c r="G157" s="128"/>
    </row>
    <row r="158" spans="3:7" s="143" customFormat="1" ht="16.5" thickBot="1" thickTop="1">
      <c r="C158" s="341" t="s">
        <v>2</v>
      </c>
      <c r="D158" s="342"/>
      <c r="E158" s="342"/>
      <c r="F158" s="343"/>
      <c r="G158" s="136">
        <v>0</v>
      </c>
    </row>
    <row r="159" spans="3:7" s="143" customFormat="1" ht="16.5" thickBot="1" thickTop="1">
      <c r="C159" s="344" t="s">
        <v>8</v>
      </c>
      <c r="D159" s="345"/>
      <c r="E159" s="345"/>
      <c r="F159" s="345"/>
      <c r="G159" s="346"/>
    </row>
    <row r="160" spans="3:7" s="143" customFormat="1" ht="27" thickBot="1" thickTop="1">
      <c r="C160" s="278" t="s">
        <v>156</v>
      </c>
      <c r="D160" s="126" t="s">
        <v>0</v>
      </c>
      <c r="E160" s="126" t="s">
        <v>1</v>
      </c>
      <c r="F160" s="126" t="s">
        <v>157</v>
      </c>
      <c r="G160" s="126" t="s">
        <v>2</v>
      </c>
    </row>
    <row r="161" spans="3:7" s="143" customFormat="1" ht="16.5" thickBot="1" thickTop="1">
      <c r="C161" s="279" t="s">
        <v>366</v>
      </c>
      <c r="D161" s="127" t="s">
        <v>367</v>
      </c>
      <c r="E161" s="127">
        <v>1</v>
      </c>
      <c r="F161" s="238">
        <v>257182.29</v>
      </c>
      <c r="G161" s="128">
        <v>257182.29</v>
      </c>
    </row>
    <row r="162" spans="3:7" s="143" customFormat="1" ht="16.5" thickBot="1" thickTop="1">
      <c r="C162" s="347" t="s">
        <v>2</v>
      </c>
      <c r="D162" s="348"/>
      <c r="E162" s="348"/>
      <c r="F162" s="349"/>
      <c r="G162" s="132">
        <f>SUM(G161:G161)</f>
        <v>257182.29</v>
      </c>
    </row>
    <row r="163" spans="3:7" s="143" customFormat="1" ht="16.5" thickBot="1" thickTop="1">
      <c r="C163" s="344" t="s">
        <v>130</v>
      </c>
      <c r="D163" s="345"/>
      <c r="E163" s="345"/>
      <c r="F163" s="345"/>
      <c r="G163" s="346"/>
    </row>
    <row r="164" spans="3:7" s="143" customFormat="1" ht="27" thickBot="1" thickTop="1">
      <c r="C164" s="278" t="s">
        <v>156</v>
      </c>
      <c r="D164" s="126" t="s">
        <v>0</v>
      </c>
      <c r="E164" s="126" t="s">
        <v>1</v>
      </c>
      <c r="F164" s="126" t="s">
        <v>157</v>
      </c>
      <c r="G164" s="126" t="s">
        <v>2</v>
      </c>
    </row>
    <row r="165" spans="3:7" s="143" customFormat="1" ht="16.5" thickBot="1" thickTop="1">
      <c r="C165" s="280"/>
      <c r="D165" s="127"/>
      <c r="E165" s="127"/>
      <c r="F165" s="231"/>
      <c r="G165" s="135"/>
    </row>
    <row r="166" spans="3:7" s="143" customFormat="1" ht="16.5" thickBot="1" thickTop="1">
      <c r="C166" s="347" t="s">
        <v>160</v>
      </c>
      <c r="D166" s="348"/>
      <c r="E166" s="348"/>
      <c r="F166" s="349"/>
      <c r="G166" s="137">
        <f>SUM(G165:G165)</f>
        <v>0</v>
      </c>
    </row>
    <row r="167" spans="3:7" s="143" customFormat="1" ht="16.5" thickBot="1" thickTop="1">
      <c r="C167" s="289" t="s">
        <v>158</v>
      </c>
      <c r="D167" s="289"/>
      <c r="E167" s="289"/>
      <c r="F167" s="289"/>
      <c r="G167" s="138">
        <f>G162+G166</f>
        <v>257182.29</v>
      </c>
    </row>
    <row r="168" spans="3:7" s="143" customFormat="1" ht="16.5" thickBot="1" thickTop="1">
      <c r="C168" s="290" t="s">
        <v>159</v>
      </c>
      <c r="D168" s="290"/>
      <c r="E168" s="290"/>
      <c r="F168" s="290"/>
      <c r="G168" s="139">
        <f>G167*25%+G167</f>
        <v>321477.8625</v>
      </c>
    </row>
    <row r="169" spans="3:7" s="143" customFormat="1" ht="15.75" thickTop="1">
      <c r="C169" s="156"/>
      <c r="D169" s="156"/>
      <c r="E169" s="156"/>
      <c r="F169" s="251"/>
      <c r="G169" s="251"/>
    </row>
    <row r="170" spans="3:7" s="143" customFormat="1" ht="15">
      <c r="C170" s="156"/>
      <c r="D170" s="156"/>
      <c r="E170" s="156"/>
      <c r="F170" s="251"/>
      <c r="G170" s="251"/>
    </row>
    <row r="171" spans="3:7" s="143" customFormat="1" ht="15">
      <c r="C171" s="156"/>
      <c r="D171" s="156"/>
      <c r="E171" s="156"/>
      <c r="F171" s="251"/>
      <c r="G171" s="251"/>
    </row>
    <row r="172" spans="3:7" s="143" customFormat="1" ht="15">
      <c r="C172" s="156"/>
      <c r="D172" s="156"/>
      <c r="E172" s="156"/>
      <c r="F172" s="251"/>
      <c r="G172" s="251"/>
    </row>
    <row r="178" spans="7:17" ht="15">
      <c r="G178" s="266"/>
      <c r="O178" s="173"/>
      <c r="P178" s="156"/>
      <c r="Q178" s="156"/>
    </row>
    <row r="179" spans="7:17" ht="15">
      <c r="G179" s="266"/>
      <c r="O179" s="156"/>
      <c r="P179" s="156"/>
      <c r="Q179" s="156"/>
    </row>
    <row r="180" spans="7:17" ht="15">
      <c r="G180" s="266"/>
      <c r="O180" s="156"/>
      <c r="P180" s="156"/>
      <c r="Q180" s="156"/>
    </row>
    <row r="181" spans="7:17" ht="15">
      <c r="G181" s="266"/>
      <c r="O181" s="156"/>
      <c r="P181" s="156"/>
      <c r="Q181" s="156"/>
    </row>
  </sheetData>
  <sheetProtection/>
  <mergeCells count="62">
    <mergeCell ref="C168:F168"/>
    <mergeCell ref="C154:G154"/>
    <mergeCell ref="C158:F158"/>
    <mergeCell ref="C159:G159"/>
    <mergeCell ref="C162:F162"/>
    <mergeCell ref="C163:G163"/>
    <mergeCell ref="C166:F166"/>
    <mergeCell ref="C167:F167"/>
    <mergeCell ref="C42:F42"/>
    <mergeCell ref="C43:G43"/>
    <mergeCell ref="C49:F49"/>
    <mergeCell ref="C50:F50"/>
    <mergeCell ref="C30:G30"/>
    <mergeCell ref="C56:G56"/>
    <mergeCell ref="C140:F140"/>
    <mergeCell ref="C141:G141"/>
    <mergeCell ref="C148:F148"/>
    <mergeCell ref="C149:F149"/>
    <mergeCell ref="C3:G3"/>
    <mergeCell ref="C35:F35"/>
    <mergeCell ref="C36:G36"/>
    <mergeCell ref="C89:G89"/>
    <mergeCell ref="C120:G120"/>
    <mergeCell ref="C129:G129"/>
    <mergeCell ref="C150:F150"/>
    <mergeCell ref="J31:N31"/>
    <mergeCell ref="J35:M35"/>
    <mergeCell ref="J36:N36"/>
    <mergeCell ref="J42:M42"/>
    <mergeCell ref="J43:N43"/>
    <mergeCell ref="J48:M48"/>
    <mergeCell ref="J49:M49"/>
    <mergeCell ref="J50:M50"/>
    <mergeCell ref="C48:F48"/>
    <mergeCell ref="C128:F128"/>
    <mergeCell ref="C106:F106"/>
    <mergeCell ref="C107:G107"/>
    <mergeCell ref="C113:F113"/>
    <mergeCell ref="C114:F114"/>
    <mergeCell ref="C115:F115"/>
    <mergeCell ref="C74:F74"/>
    <mergeCell ref="C75:G75"/>
    <mergeCell ref="C82:F82"/>
    <mergeCell ref="C83:F83"/>
    <mergeCell ref="C84:F84"/>
    <mergeCell ref="C121:G121"/>
    <mergeCell ref="C57:G57"/>
    <mergeCell ref="C61:F61"/>
    <mergeCell ref="C62:G62"/>
    <mergeCell ref="C31:G31"/>
    <mergeCell ref="C155:G155"/>
    <mergeCell ref="C23:F23"/>
    <mergeCell ref="C24:F24"/>
    <mergeCell ref="C90:G90"/>
    <mergeCell ref="C95:F95"/>
    <mergeCell ref="C96:G96"/>
    <mergeCell ref="C4:G4"/>
    <mergeCell ref="C9:F9"/>
    <mergeCell ref="C10:G10"/>
    <mergeCell ref="C16:F16"/>
    <mergeCell ref="C17:G17"/>
    <mergeCell ref="C22:F2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68"/>
  <sheetViews>
    <sheetView zoomScale="90" zoomScaleNormal="90" zoomScalePageLayoutView="0" workbookViewId="0" topLeftCell="A49">
      <selection activeCell="B3" sqref="B3:F3"/>
    </sheetView>
  </sheetViews>
  <sheetFormatPr defaultColWidth="9.140625" defaultRowHeight="15"/>
  <cols>
    <col min="2" max="2" width="44.140625" style="156" customWidth="1"/>
    <col min="3" max="3" width="15.57421875" style="156" customWidth="1"/>
    <col min="4" max="4" width="8.8515625" style="156" customWidth="1"/>
    <col min="5" max="5" width="16.28125" style="251" customWidth="1"/>
    <col min="6" max="6" width="14.421875" style="251" customWidth="1"/>
    <col min="9" max="9" width="11.8515625" style="0" customWidth="1"/>
  </cols>
  <sheetData>
    <row r="2" ht="15.75" thickBot="1"/>
    <row r="3" spans="1:9" ht="34.5" customHeight="1" thickBot="1">
      <c r="A3" s="143"/>
      <c r="B3" s="350" t="s">
        <v>294</v>
      </c>
      <c r="C3" s="351"/>
      <c r="D3" s="351"/>
      <c r="E3" s="351"/>
      <c r="F3" s="352"/>
      <c r="G3" s="143"/>
      <c r="H3" s="143"/>
      <c r="I3" s="143"/>
    </row>
    <row r="4" spans="2:6" ht="16.5" thickBot="1" thickTop="1">
      <c r="B4" s="292" t="s">
        <v>3</v>
      </c>
      <c r="C4" s="292"/>
      <c r="D4" s="292"/>
      <c r="E4" s="292"/>
      <c r="F4" s="292"/>
    </row>
    <row r="5" spans="2:6" ht="35.25" customHeight="1" thickBot="1" thickTop="1">
      <c r="B5" s="125" t="s">
        <v>156</v>
      </c>
      <c r="C5" s="126" t="s">
        <v>0</v>
      </c>
      <c r="D5" s="126" t="s">
        <v>1</v>
      </c>
      <c r="E5" s="252" t="s">
        <v>157</v>
      </c>
      <c r="F5" s="252" t="s">
        <v>2</v>
      </c>
    </row>
    <row r="6" spans="2:6" s="143" customFormat="1" ht="16.5" thickBot="1" thickTop="1">
      <c r="B6" s="130" t="s">
        <v>14</v>
      </c>
      <c r="C6" s="127" t="s">
        <v>381</v>
      </c>
      <c r="D6" s="224">
        <v>5</v>
      </c>
      <c r="E6" s="263">
        <v>3.5</v>
      </c>
      <c r="F6" s="259">
        <f>D6*E6</f>
        <v>17.5</v>
      </c>
    </row>
    <row r="7" spans="2:6" ht="16.5" thickBot="1" thickTop="1">
      <c r="B7" s="130" t="s">
        <v>18</v>
      </c>
      <c r="C7" s="127" t="s">
        <v>372</v>
      </c>
      <c r="D7" s="127">
        <v>4</v>
      </c>
      <c r="E7" s="254">
        <v>12</v>
      </c>
      <c r="F7" s="259">
        <f aca="true" t="shared" si="0" ref="F7:F35">D7*E7</f>
        <v>48</v>
      </c>
    </row>
    <row r="8" spans="2:6" ht="16.5" thickBot="1" thickTop="1">
      <c r="B8" s="130" t="s">
        <v>46</v>
      </c>
      <c r="C8" s="131" t="s">
        <v>372</v>
      </c>
      <c r="D8" s="131">
        <v>20</v>
      </c>
      <c r="E8" s="263">
        <v>4.35</v>
      </c>
      <c r="F8" s="259">
        <f t="shared" si="0"/>
        <v>87</v>
      </c>
    </row>
    <row r="9" spans="2:6" ht="16.5" thickBot="1" thickTop="1">
      <c r="B9" s="130" t="s">
        <v>47</v>
      </c>
      <c r="C9" s="131" t="s">
        <v>372</v>
      </c>
      <c r="D9" s="131">
        <v>20</v>
      </c>
      <c r="E9" s="263">
        <v>3.7</v>
      </c>
      <c r="F9" s="259">
        <f t="shared" si="0"/>
        <v>74</v>
      </c>
    </row>
    <row r="10" spans="2:6" ht="16.5" thickBot="1" thickTop="1">
      <c r="B10" s="130" t="s">
        <v>49</v>
      </c>
      <c r="C10" s="131" t="s">
        <v>386</v>
      </c>
      <c r="D10" s="131">
        <v>6</v>
      </c>
      <c r="E10" s="263">
        <v>6.29</v>
      </c>
      <c r="F10" s="259">
        <f t="shared" si="0"/>
        <v>37.74</v>
      </c>
    </row>
    <row r="11" spans="2:6" ht="16.5" thickBot="1" thickTop="1">
      <c r="B11" s="130" t="s">
        <v>50</v>
      </c>
      <c r="C11" s="131" t="s">
        <v>372</v>
      </c>
      <c r="D11" s="131">
        <v>20</v>
      </c>
      <c r="E11" s="263">
        <v>9</v>
      </c>
      <c r="F11" s="259">
        <f t="shared" si="0"/>
        <v>180</v>
      </c>
    </row>
    <row r="12" spans="2:6" ht="16.5" thickBot="1" thickTop="1">
      <c r="B12" s="130" t="s">
        <v>51</v>
      </c>
      <c r="C12" s="131" t="s">
        <v>390</v>
      </c>
      <c r="D12" s="131">
        <v>6</v>
      </c>
      <c r="E12" s="263">
        <v>9</v>
      </c>
      <c r="F12" s="259">
        <f t="shared" si="0"/>
        <v>54</v>
      </c>
    </row>
    <row r="13" spans="2:6" ht="16.5" thickBot="1" thickTop="1">
      <c r="B13" s="130" t="s">
        <v>19</v>
      </c>
      <c r="C13" s="131" t="s">
        <v>378</v>
      </c>
      <c r="D13" s="131">
        <v>1</v>
      </c>
      <c r="E13" s="263">
        <v>9.55</v>
      </c>
      <c r="F13" s="259">
        <f t="shared" si="0"/>
        <v>9.55</v>
      </c>
    </row>
    <row r="14" spans="2:6" ht="16.5" thickBot="1" thickTop="1">
      <c r="B14" s="130" t="s">
        <v>21</v>
      </c>
      <c r="C14" s="131" t="s">
        <v>392</v>
      </c>
      <c r="D14" s="131">
        <v>6</v>
      </c>
      <c r="E14" s="263">
        <v>8.24</v>
      </c>
      <c r="F14" s="259">
        <f t="shared" si="0"/>
        <v>49.44</v>
      </c>
    </row>
    <row r="15" spans="2:6" ht="16.5" thickBot="1" thickTop="1">
      <c r="B15" s="222" t="s">
        <v>295</v>
      </c>
      <c r="C15" s="225" t="s">
        <v>388</v>
      </c>
      <c r="D15" s="225">
        <v>12</v>
      </c>
      <c r="E15" s="269">
        <v>4.9</v>
      </c>
      <c r="F15" s="259">
        <f t="shared" si="0"/>
        <v>58.800000000000004</v>
      </c>
    </row>
    <row r="16" spans="2:11" ht="16.5" thickBot="1" thickTop="1">
      <c r="B16" s="222" t="s">
        <v>296</v>
      </c>
      <c r="C16" s="225" t="s">
        <v>388</v>
      </c>
      <c r="D16" s="225">
        <v>12</v>
      </c>
      <c r="E16" s="269">
        <v>8.64</v>
      </c>
      <c r="F16" s="259">
        <f t="shared" si="0"/>
        <v>103.68</v>
      </c>
      <c r="I16" s="241"/>
      <c r="J16" s="241"/>
      <c r="K16" s="241"/>
    </row>
    <row r="17" spans="2:11" ht="16.5" thickBot="1" thickTop="1">
      <c r="B17" s="222" t="s">
        <v>297</v>
      </c>
      <c r="C17" s="225" t="s">
        <v>399</v>
      </c>
      <c r="D17" s="225">
        <v>3</v>
      </c>
      <c r="E17" s="269">
        <v>23.89</v>
      </c>
      <c r="F17" s="259">
        <f t="shared" si="0"/>
        <v>71.67</v>
      </c>
      <c r="I17" s="241"/>
      <c r="J17" s="241"/>
      <c r="K17" s="241"/>
    </row>
    <row r="18" spans="2:11" ht="16.5" thickBot="1" thickTop="1">
      <c r="B18" s="222" t="s">
        <v>431</v>
      </c>
      <c r="C18" s="225" t="s">
        <v>372</v>
      </c>
      <c r="D18" s="225">
        <v>60</v>
      </c>
      <c r="E18" s="269">
        <v>25</v>
      </c>
      <c r="F18" s="259">
        <f t="shared" si="0"/>
        <v>1500</v>
      </c>
      <c r="I18" s="241"/>
      <c r="J18" s="241"/>
      <c r="K18" s="241"/>
    </row>
    <row r="19" spans="2:11" ht="16.5" thickBot="1" thickTop="1">
      <c r="B19" s="222" t="s">
        <v>432</v>
      </c>
      <c r="C19" s="225" t="s">
        <v>372</v>
      </c>
      <c r="D19" s="225">
        <v>50</v>
      </c>
      <c r="E19" s="269">
        <v>49.9</v>
      </c>
      <c r="F19" s="259">
        <f t="shared" si="0"/>
        <v>2495</v>
      </c>
      <c r="I19" s="241"/>
      <c r="J19" s="241"/>
      <c r="K19" s="241"/>
    </row>
    <row r="20" spans="2:11" ht="16.5" thickBot="1" thickTop="1">
      <c r="B20" s="222" t="s">
        <v>436</v>
      </c>
      <c r="C20" s="225" t="s">
        <v>372</v>
      </c>
      <c r="D20" s="225">
        <v>30</v>
      </c>
      <c r="E20" s="269">
        <v>59.9</v>
      </c>
      <c r="F20" s="259">
        <f t="shared" si="0"/>
        <v>1797</v>
      </c>
      <c r="I20" s="241"/>
      <c r="J20" s="241"/>
      <c r="K20" s="248"/>
    </row>
    <row r="21" spans="2:11" ht="16.5" thickBot="1" thickTop="1">
      <c r="B21" s="222" t="s">
        <v>193</v>
      </c>
      <c r="C21" s="225" t="s">
        <v>388</v>
      </c>
      <c r="D21" s="225">
        <v>10</v>
      </c>
      <c r="E21" s="269">
        <v>5.2</v>
      </c>
      <c r="F21" s="259">
        <f t="shared" si="0"/>
        <v>52</v>
      </c>
      <c r="I21" s="241"/>
      <c r="J21" s="241"/>
      <c r="K21" s="241"/>
    </row>
    <row r="22" spans="2:11" ht="16.5" thickBot="1" thickTop="1">
      <c r="B22" s="222" t="s">
        <v>433</v>
      </c>
      <c r="C22" s="225" t="s">
        <v>372</v>
      </c>
      <c r="D22" s="225">
        <v>60</v>
      </c>
      <c r="E22" s="269">
        <v>17.25</v>
      </c>
      <c r="F22" s="259">
        <f t="shared" si="0"/>
        <v>1035</v>
      </c>
      <c r="I22" s="241"/>
      <c r="J22" s="241"/>
      <c r="K22" s="241"/>
    </row>
    <row r="23" spans="2:11" ht="16.5" thickBot="1" thickTop="1">
      <c r="B23" s="222" t="s">
        <v>15</v>
      </c>
      <c r="C23" s="131" t="s">
        <v>399</v>
      </c>
      <c r="D23" s="131">
        <v>20</v>
      </c>
      <c r="E23" s="263">
        <v>2.4</v>
      </c>
      <c r="F23" s="259">
        <f t="shared" si="0"/>
        <v>48</v>
      </c>
      <c r="I23" s="241"/>
      <c r="J23" s="241"/>
      <c r="K23" s="241"/>
    </row>
    <row r="24" spans="2:11" ht="16.5" thickBot="1" thickTop="1">
      <c r="B24" s="222" t="s">
        <v>59</v>
      </c>
      <c r="C24" s="131" t="s">
        <v>401</v>
      </c>
      <c r="D24" s="131">
        <v>1</v>
      </c>
      <c r="E24" s="263">
        <v>13.99</v>
      </c>
      <c r="F24" s="259">
        <f t="shared" si="0"/>
        <v>13.99</v>
      </c>
      <c r="I24" s="241"/>
      <c r="J24" s="241"/>
      <c r="K24" s="241"/>
    </row>
    <row r="25" spans="2:11" ht="16.5" thickBot="1" thickTop="1">
      <c r="B25" s="222" t="s">
        <v>60</v>
      </c>
      <c r="C25" s="131" t="s">
        <v>401</v>
      </c>
      <c r="D25" s="131">
        <v>2</v>
      </c>
      <c r="E25" s="263">
        <v>17</v>
      </c>
      <c r="F25" s="259">
        <f t="shared" si="0"/>
        <v>34</v>
      </c>
      <c r="I25" s="241"/>
      <c r="J25" s="241"/>
      <c r="K25" s="241"/>
    </row>
    <row r="26" spans="2:11" ht="16.5" thickBot="1" thickTop="1">
      <c r="B26" s="222" t="s">
        <v>16</v>
      </c>
      <c r="C26" s="127" t="s">
        <v>373</v>
      </c>
      <c r="D26" s="131">
        <v>8</v>
      </c>
      <c r="E26" s="263">
        <v>7.2</v>
      </c>
      <c r="F26" s="259">
        <f t="shared" si="0"/>
        <v>57.6</v>
      </c>
      <c r="I26" s="241"/>
      <c r="J26" s="241"/>
      <c r="K26" s="241"/>
    </row>
    <row r="27" spans="2:11" ht="16.5" thickBot="1" thickTop="1">
      <c r="B27" s="222" t="s">
        <v>298</v>
      </c>
      <c r="C27" s="225" t="s">
        <v>392</v>
      </c>
      <c r="D27" s="225">
        <v>4</v>
      </c>
      <c r="E27" s="269">
        <v>18.4</v>
      </c>
      <c r="F27" s="259">
        <f t="shared" si="0"/>
        <v>73.6</v>
      </c>
      <c r="I27" s="241"/>
      <c r="J27" s="241"/>
      <c r="K27" s="241"/>
    </row>
    <row r="28" spans="2:11" ht="16.5" thickBot="1" thickTop="1">
      <c r="B28" s="222" t="s">
        <v>299</v>
      </c>
      <c r="C28" s="225" t="s">
        <v>430</v>
      </c>
      <c r="D28" s="225">
        <v>50</v>
      </c>
      <c r="E28" s="269">
        <v>10.99</v>
      </c>
      <c r="F28" s="259">
        <f t="shared" si="0"/>
        <v>549.5</v>
      </c>
      <c r="I28" s="241"/>
      <c r="J28" s="241"/>
      <c r="K28" s="241"/>
    </row>
    <row r="29" spans="2:11" ht="16.5" thickBot="1" thickTop="1">
      <c r="B29" s="222" t="s">
        <v>17</v>
      </c>
      <c r="C29" s="127" t="s">
        <v>373</v>
      </c>
      <c r="D29" s="163">
        <v>10</v>
      </c>
      <c r="E29" s="254">
        <v>5</v>
      </c>
      <c r="F29" s="259">
        <f t="shared" si="0"/>
        <v>50</v>
      </c>
      <c r="I29" s="241"/>
      <c r="J29" s="241"/>
      <c r="K29" s="241"/>
    </row>
    <row r="30" spans="2:11" ht="27.75" thickBot="1" thickTop="1">
      <c r="B30" s="227" t="s">
        <v>364</v>
      </c>
      <c r="C30" s="163" t="s">
        <v>388</v>
      </c>
      <c r="D30" s="163">
        <v>10</v>
      </c>
      <c r="E30" s="254">
        <v>6.017</v>
      </c>
      <c r="F30" s="253">
        <f t="shared" si="0"/>
        <v>60.17</v>
      </c>
      <c r="I30" s="241"/>
      <c r="J30" s="241"/>
      <c r="K30" s="241"/>
    </row>
    <row r="31" spans="2:11" ht="16.5" thickBot="1" thickTop="1">
      <c r="B31" s="222" t="s">
        <v>61</v>
      </c>
      <c r="C31" s="127" t="s">
        <v>373</v>
      </c>
      <c r="D31" s="225">
        <v>10</v>
      </c>
      <c r="E31" s="263">
        <v>7.2</v>
      </c>
      <c r="F31" s="259">
        <f t="shared" si="0"/>
        <v>72</v>
      </c>
      <c r="I31" s="241"/>
      <c r="J31" s="241"/>
      <c r="K31" s="241"/>
    </row>
    <row r="32" spans="2:11" ht="16.5" thickBot="1" thickTop="1">
      <c r="B32" s="222" t="s">
        <v>387</v>
      </c>
      <c r="C32" s="127" t="s">
        <v>373</v>
      </c>
      <c r="D32" s="225">
        <v>12</v>
      </c>
      <c r="E32" s="263">
        <v>7.55</v>
      </c>
      <c r="F32" s="259">
        <f t="shared" si="0"/>
        <v>90.6</v>
      </c>
      <c r="I32" s="241"/>
      <c r="J32" s="241"/>
      <c r="K32" s="241"/>
    </row>
    <row r="33" spans="2:11" ht="16.5" thickBot="1" thickTop="1">
      <c r="B33" s="222" t="s">
        <v>300</v>
      </c>
      <c r="C33" s="127" t="s">
        <v>384</v>
      </c>
      <c r="D33" s="131">
        <v>22</v>
      </c>
      <c r="E33" s="263">
        <v>61.98</v>
      </c>
      <c r="F33" s="259">
        <f t="shared" si="0"/>
        <v>1363.56</v>
      </c>
      <c r="I33" s="241"/>
      <c r="J33" s="241"/>
      <c r="K33" s="241"/>
    </row>
    <row r="34" spans="2:11" ht="21" customHeight="1" thickBot="1" thickTop="1">
      <c r="B34" s="222" t="s">
        <v>434</v>
      </c>
      <c r="C34" s="225" t="s">
        <v>435</v>
      </c>
      <c r="D34" s="225">
        <v>12</v>
      </c>
      <c r="E34" s="269">
        <v>15</v>
      </c>
      <c r="F34" s="259">
        <f t="shared" si="0"/>
        <v>180</v>
      </c>
      <c r="I34" s="212"/>
      <c r="J34" s="241"/>
      <c r="K34" s="241"/>
    </row>
    <row r="35" spans="2:11" ht="21.75" customHeight="1" thickBot="1" thickTop="1">
      <c r="B35" s="130" t="s">
        <v>310</v>
      </c>
      <c r="C35" s="131" t="s">
        <v>386</v>
      </c>
      <c r="D35" s="131">
        <v>4</v>
      </c>
      <c r="E35" s="263">
        <v>34.9</v>
      </c>
      <c r="F35" s="259">
        <f t="shared" si="0"/>
        <v>139.6</v>
      </c>
      <c r="I35" s="241"/>
      <c r="J35" s="241"/>
      <c r="K35" s="241"/>
    </row>
    <row r="36" spans="2:11" ht="16.5" thickBot="1" thickTop="1">
      <c r="B36" s="285" t="s">
        <v>2</v>
      </c>
      <c r="C36" s="285"/>
      <c r="D36" s="285"/>
      <c r="E36" s="285"/>
      <c r="F36" s="256">
        <f>SUM(F6:F35)</f>
        <v>10403</v>
      </c>
      <c r="I36" s="241"/>
      <c r="J36" s="241"/>
      <c r="K36" s="241"/>
    </row>
    <row r="37" spans="2:11" ht="16.5" thickBot="1" thickTop="1">
      <c r="B37" s="292" t="s">
        <v>8</v>
      </c>
      <c r="C37" s="292"/>
      <c r="D37" s="292"/>
      <c r="E37" s="292"/>
      <c r="F37" s="292"/>
      <c r="I37" s="241"/>
      <c r="J37" s="241"/>
      <c r="K37" s="241"/>
    </row>
    <row r="38" spans="2:6" ht="27" thickBot="1" thickTop="1">
      <c r="B38" s="125" t="s">
        <v>156</v>
      </c>
      <c r="C38" s="126" t="s">
        <v>0</v>
      </c>
      <c r="D38" s="126" t="s">
        <v>1</v>
      </c>
      <c r="E38" s="252" t="s">
        <v>157</v>
      </c>
      <c r="F38" s="252" t="s">
        <v>2</v>
      </c>
    </row>
    <row r="39" spans="2:6" ht="17.25" customHeight="1" thickBot="1" thickTop="1">
      <c r="B39" s="129" t="s">
        <v>361</v>
      </c>
      <c r="C39" s="127" t="s">
        <v>12</v>
      </c>
      <c r="D39" s="127">
        <v>30</v>
      </c>
      <c r="E39" s="253">
        <v>70</v>
      </c>
      <c r="F39" s="257">
        <f>E39*D39</f>
        <v>2100</v>
      </c>
    </row>
    <row r="40" spans="2:6" s="143" customFormat="1" ht="19.5" customHeight="1" thickBot="1" thickTop="1">
      <c r="B40" s="129" t="s">
        <v>362</v>
      </c>
      <c r="C40" s="127" t="s">
        <v>12</v>
      </c>
      <c r="D40" s="127">
        <v>20</v>
      </c>
      <c r="E40" s="253">
        <v>90</v>
      </c>
      <c r="F40" s="257">
        <f>E40*D40</f>
        <v>1800</v>
      </c>
    </row>
    <row r="41" spans="2:6" ht="16.5" customHeight="1" thickBot="1" thickTop="1">
      <c r="B41" s="87" t="s">
        <v>301</v>
      </c>
      <c r="C41" s="127" t="s">
        <v>12</v>
      </c>
      <c r="D41" s="127">
        <v>10</v>
      </c>
      <c r="E41" s="253">
        <v>90</v>
      </c>
      <c r="F41" s="257">
        <f aca="true" t="shared" si="1" ref="F41:F55">E41*D41</f>
        <v>900</v>
      </c>
    </row>
    <row r="42" spans="2:6" ht="18" customHeight="1" thickBot="1" thickTop="1">
      <c r="B42" s="87" t="s">
        <v>274</v>
      </c>
      <c r="C42" s="127" t="s">
        <v>12</v>
      </c>
      <c r="D42" s="127">
        <v>8</v>
      </c>
      <c r="E42" s="253">
        <v>90</v>
      </c>
      <c r="F42" s="257">
        <f t="shared" si="1"/>
        <v>720</v>
      </c>
    </row>
    <row r="43" spans="2:6" ht="18" customHeight="1" thickBot="1" thickTop="1">
      <c r="B43" s="87" t="s">
        <v>302</v>
      </c>
      <c r="C43" s="127" t="s">
        <v>175</v>
      </c>
      <c r="D43" s="127">
        <v>500</v>
      </c>
      <c r="E43" s="253">
        <v>4</v>
      </c>
      <c r="F43" s="257">
        <f t="shared" si="1"/>
        <v>2000</v>
      </c>
    </row>
    <row r="44" spans="2:6" ht="19.5" customHeight="1" thickBot="1" thickTop="1">
      <c r="B44" s="87" t="s">
        <v>348</v>
      </c>
      <c r="C44" s="127" t="s">
        <v>226</v>
      </c>
      <c r="D44" s="127">
        <v>1</v>
      </c>
      <c r="E44" s="253">
        <v>1000</v>
      </c>
      <c r="F44" s="257">
        <f t="shared" si="1"/>
        <v>1000</v>
      </c>
    </row>
    <row r="45" spans="2:6" ht="16.5" thickBot="1" thickTop="1">
      <c r="B45" s="129" t="s">
        <v>303</v>
      </c>
      <c r="C45" s="127" t="s">
        <v>175</v>
      </c>
      <c r="D45" s="127">
        <v>1</v>
      </c>
      <c r="E45" s="253">
        <v>700</v>
      </c>
      <c r="F45" s="257">
        <f t="shared" si="1"/>
        <v>700</v>
      </c>
    </row>
    <row r="46" spans="2:6" ht="16.5" thickBot="1" thickTop="1">
      <c r="B46" s="129" t="s">
        <v>304</v>
      </c>
      <c r="C46" s="127" t="s">
        <v>175</v>
      </c>
      <c r="D46" s="127">
        <v>6</v>
      </c>
      <c r="E46" s="253">
        <v>80</v>
      </c>
      <c r="F46" s="257">
        <f t="shared" si="1"/>
        <v>480</v>
      </c>
    </row>
    <row r="47" spans="2:6" s="143" customFormat="1" ht="16.5" thickBot="1" thickTop="1">
      <c r="B47" s="129" t="s">
        <v>305</v>
      </c>
      <c r="C47" s="127" t="s">
        <v>175</v>
      </c>
      <c r="D47" s="127">
        <v>700</v>
      </c>
      <c r="E47" s="253">
        <v>0.3</v>
      </c>
      <c r="F47" s="257">
        <f t="shared" si="1"/>
        <v>210</v>
      </c>
    </row>
    <row r="48" spans="2:6" s="143" customFormat="1" ht="27.75" thickBot="1" thickTop="1">
      <c r="B48" s="129" t="s">
        <v>306</v>
      </c>
      <c r="C48" s="127" t="s">
        <v>174</v>
      </c>
      <c r="D48" s="127">
        <v>4</v>
      </c>
      <c r="E48" s="253">
        <v>70</v>
      </c>
      <c r="F48" s="257">
        <f t="shared" si="1"/>
        <v>280</v>
      </c>
    </row>
    <row r="49" spans="2:6" s="143" customFormat="1" ht="16.5" thickBot="1" thickTop="1">
      <c r="B49" s="129" t="s">
        <v>307</v>
      </c>
      <c r="C49" s="127" t="s">
        <v>174</v>
      </c>
      <c r="D49" s="127">
        <v>4</v>
      </c>
      <c r="E49" s="253">
        <v>70</v>
      </c>
      <c r="F49" s="257">
        <f t="shared" si="1"/>
        <v>280</v>
      </c>
    </row>
    <row r="50" spans="2:6" ht="16.5" thickBot="1" thickTop="1">
      <c r="B50" s="87" t="s">
        <v>63</v>
      </c>
      <c r="C50" s="127" t="s">
        <v>175</v>
      </c>
      <c r="D50" s="127">
        <v>20</v>
      </c>
      <c r="E50" s="253">
        <v>15</v>
      </c>
      <c r="F50" s="257">
        <f t="shared" si="1"/>
        <v>300</v>
      </c>
    </row>
    <row r="51" spans="2:6" ht="16.5" thickBot="1" thickTop="1">
      <c r="B51" s="87" t="s">
        <v>308</v>
      </c>
      <c r="C51" s="127" t="s">
        <v>175</v>
      </c>
      <c r="D51" s="127">
        <v>2</v>
      </c>
      <c r="E51" s="253">
        <v>1200</v>
      </c>
      <c r="F51" s="257">
        <f t="shared" si="1"/>
        <v>2400</v>
      </c>
    </row>
    <row r="52" spans="2:6" s="143" customFormat="1" ht="16.5" thickBot="1" thickTop="1">
      <c r="B52" s="87" t="s">
        <v>25</v>
      </c>
      <c r="C52" s="127" t="s">
        <v>175</v>
      </c>
      <c r="D52" s="127">
        <v>600</v>
      </c>
      <c r="E52" s="253">
        <v>6</v>
      </c>
      <c r="F52" s="257">
        <f t="shared" si="1"/>
        <v>3600</v>
      </c>
    </row>
    <row r="53" spans="2:6" s="143" customFormat="1" ht="16.5" thickBot="1" thickTop="1">
      <c r="B53" s="87" t="s">
        <v>363</v>
      </c>
      <c r="C53" s="127" t="s">
        <v>175</v>
      </c>
      <c r="D53" s="127">
        <v>300</v>
      </c>
      <c r="E53" s="253">
        <v>0.7</v>
      </c>
      <c r="F53" s="257">
        <f t="shared" si="1"/>
        <v>210</v>
      </c>
    </row>
    <row r="54" spans="2:6" ht="16.5" thickBot="1" thickTop="1">
      <c r="B54" s="87" t="s">
        <v>309</v>
      </c>
      <c r="C54" s="127" t="s">
        <v>175</v>
      </c>
      <c r="D54" s="127">
        <v>200</v>
      </c>
      <c r="E54" s="253">
        <v>25</v>
      </c>
      <c r="F54" s="257">
        <f t="shared" si="1"/>
        <v>5000</v>
      </c>
    </row>
    <row r="55" spans="2:6" ht="16.5" thickBot="1" thickTop="1">
      <c r="B55" s="87" t="s">
        <v>64</v>
      </c>
      <c r="C55" s="127" t="s">
        <v>175</v>
      </c>
      <c r="D55" s="127">
        <v>10</v>
      </c>
      <c r="E55" s="253">
        <v>1.5</v>
      </c>
      <c r="F55" s="257">
        <f t="shared" si="1"/>
        <v>15</v>
      </c>
    </row>
    <row r="56" spans="2:6" ht="16.5" thickBot="1" thickTop="1">
      <c r="B56" s="293" t="s">
        <v>2</v>
      </c>
      <c r="C56" s="293"/>
      <c r="D56" s="293"/>
      <c r="E56" s="293"/>
      <c r="F56" s="260">
        <f>SUM(F39:F55)</f>
        <v>21995</v>
      </c>
    </row>
    <row r="57" spans="2:6" ht="16.5" thickBot="1" thickTop="1">
      <c r="B57" s="292" t="s">
        <v>130</v>
      </c>
      <c r="C57" s="292"/>
      <c r="D57" s="292"/>
      <c r="E57" s="292"/>
      <c r="F57" s="292"/>
    </row>
    <row r="58" spans="2:6" ht="39.75" customHeight="1" thickBot="1" thickTop="1">
      <c r="B58" s="125" t="s">
        <v>156</v>
      </c>
      <c r="C58" s="126" t="s">
        <v>0</v>
      </c>
      <c r="D58" s="126" t="s">
        <v>1</v>
      </c>
      <c r="E58" s="252" t="s">
        <v>157</v>
      </c>
      <c r="F58" s="252" t="s">
        <v>2</v>
      </c>
    </row>
    <row r="59" spans="2:6" ht="16.5" thickBot="1" thickTop="1">
      <c r="B59" s="87" t="s">
        <v>278</v>
      </c>
      <c r="C59" s="127" t="s">
        <v>12</v>
      </c>
      <c r="D59" s="131">
        <v>24</v>
      </c>
      <c r="E59" s="253">
        <v>100</v>
      </c>
      <c r="F59" s="257">
        <f>D59*E59</f>
        <v>2400</v>
      </c>
    </row>
    <row r="60" spans="2:6" s="143" customFormat="1" ht="16.5" thickBot="1" thickTop="1">
      <c r="B60" s="87" t="s">
        <v>65</v>
      </c>
      <c r="C60" s="127" t="s">
        <v>12</v>
      </c>
      <c r="D60" s="131">
        <v>24</v>
      </c>
      <c r="E60" s="253">
        <v>90</v>
      </c>
      <c r="F60" s="257">
        <f aca="true" t="shared" si="2" ref="F60:F65">D60*E60</f>
        <v>2160</v>
      </c>
    </row>
    <row r="61" spans="2:6" s="143" customFormat="1" ht="16.5" thickBot="1" thickTop="1">
      <c r="B61" s="87" t="s">
        <v>279</v>
      </c>
      <c r="C61" s="127" t="s">
        <v>12</v>
      </c>
      <c r="D61" s="131">
        <v>24</v>
      </c>
      <c r="E61" s="253">
        <v>90</v>
      </c>
      <c r="F61" s="257">
        <f t="shared" si="2"/>
        <v>2160</v>
      </c>
    </row>
    <row r="62" spans="2:6" s="143" customFormat="1" ht="16.5" thickBot="1" thickTop="1">
      <c r="B62" s="87" t="s">
        <v>103</v>
      </c>
      <c r="C62" s="127" t="s">
        <v>12</v>
      </c>
      <c r="D62" s="131">
        <v>12</v>
      </c>
      <c r="E62" s="253">
        <v>30</v>
      </c>
      <c r="F62" s="257">
        <f t="shared" si="2"/>
        <v>360</v>
      </c>
    </row>
    <row r="63" spans="2:6" ht="18.75" customHeight="1" thickBot="1" thickTop="1">
      <c r="B63" s="87" t="s">
        <v>26</v>
      </c>
      <c r="C63" s="127" t="s">
        <v>12</v>
      </c>
      <c r="D63" s="131">
        <v>12</v>
      </c>
      <c r="E63" s="253">
        <v>30</v>
      </c>
      <c r="F63" s="257">
        <f t="shared" si="2"/>
        <v>360</v>
      </c>
    </row>
    <row r="64" spans="2:6" ht="16.5" thickBot="1" thickTop="1">
      <c r="B64" s="87" t="s">
        <v>126</v>
      </c>
      <c r="C64" s="127" t="s">
        <v>12</v>
      </c>
      <c r="D64" s="131">
        <v>12</v>
      </c>
      <c r="E64" s="253">
        <v>50</v>
      </c>
      <c r="F64" s="257">
        <f t="shared" si="2"/>
        <v>600</v>
      </c>
    </row>
    <row r="65" spans="2:6" ht="16.5" thickBot="1" thickTop="1">
      <c r="B65" s="87" t="s">
        <v>131</v>
      </c>
      <c r="C65" s="127" t="s">
        <v>12</v>
      </c>
      <c r="D65" s="131">
        <v>8</v>
      </c>
      <c r="E65" s="253">
        <v>60</v>
      </c>
      <c r="F65" s="257">
        <f t="shared" si="2"/>
        <v>480</v>
      </c>
    </row>
    <row r="66" spans="2:6" ht="16.5" thickBot="1" thickTop="1">
      <c r="B66" s="293" t="s">
        <v>160</v>
      </c>
      <c r="C66" s="293"/>
      <c r="D66" s="293"/>
      <c r="E66" s="293"/>
      <c r="F66" s="260">
        <f>SUM(F59:F65)</f>
        <v>8520</v>
      </c>
    </row>
    <row r="67" spans="2:6" ht="16.5" thickBot="1" thickTop="1">
      <c r="B67" s="289" t="s">
        <v>158</v>
      </c>
      <c r="C67" s="289"/>
      <c r="D67" s="289"/>
      <c r="E67" s="289"/>
      <c r="F67" s="261">
        <f>F56+F36+F66</f>
        <v>40918</v>
      </c>
    </row>
    <row r="68" spans="2:6" ht="16.5" thickBot="1" thickTop="1">
      <c r="B68" s="290" t="s">
        <v>159</v>
      </c>
      <c r="C68" s="290"/>
      <c r="D68" s="290"/>
      <c r="E68" s="290"/>
      <c r="F68" s="262">
        <f>F67*25%+F67</f>
        <v>51147.5</v>
      </c>
    </row>
    <row r="69" ht="15.75" thickTop="1"/>
  </sheetData>
  <sheetProtection/>
  <mergeCells count="9">
    <mergeCell ref="B4:F4"/>
    <mergeCell ref="B3:F3"/>
    <mergeCell ref="B66:E66"/>
    <mergeCell ref="B67:E67"/>
    <mergeCell ref="B68:E68"/>
    <mergeCell ref="B36:E36"/>
    <mergeCell ref="B37:F37"/>
    <mergeCell ref="B56:E56"/>
    <mergeCell ref="B57:F57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6"/>
  <sheetViews>
    <sheetView zoomScale="50" zoomScaleNormal="50" zoomScalePageLayoutView="0" workbookViewId="0" topLeftCell="A1">
      <selection activeCell="A40" sqref="A40"/>
    </sheetView>
  </sheetViews>
  <sheetFormatPr defaultColWidth="9.140625" defaultRowHeight="15"/>
  <cols>
    <col min="1" max="1" width="16.57421875" style="0" customWidth="1"/>
    <col min="2" max="2" width="34.28125" style="0" customWidth="1"/>
    <col min="3" max="3" width="79.421875" style="0" customWidth="1"/>
    <col min="4" max="4" width="17.7109375" style="0" customWidth="1"/>
    <col min="5" max="5" width="18.00390625" style="0" customWidth="1"/>
    <col min="6" max="6" width="19.140625" style="0" customWidth="1"/>
    <col min="7" max="7" width="21.7109375" style="0" customWidth="1"/>
    <col min="8" max="8" width="18.8515625" style="0" customWidth="1"/>
    <col min="9" max="9" width="18.7109375" style="0" customWidth="1"/>
    <col min="10" max="10" width="19.28125" style="0" customWidth="1"/>
    <col min="11" max="11" width="21.00390625" style="0" customWidth="1"/>
    <col min="12" max="12" width="19.00390625" style="0" customWidth="1"/>
    <col min="13" max="13" width="17.8515625" style="0" customWidth="1"/>
    <col min="14" max="14" width="18.421875" style="0" customWidth="1"/>
    <col min="15" max="15" width="20.140625" style="0" customWidth="1"/>
    <col min="16" max="16" width="25.57421875" style="29" customWidth="1"/>
    <col min="17" max="17" width="33.7109375" style="0" customWidth="1"/>
    <col min="18" max="18" width="24.28125" style="0" customWidth="1"/>
    <col min="19" max="19" width="19.421875" style="0" customWidth="1"/>
    <col min="21" max="21" width="27.28125" style="0" customWidth="1"/>
  </cols>
  <sheetData>
    <row r="1" spans="1:16" ht="23.25">
      <c r="A1" s="363" t="s">
        <v>128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44"/>
      <c r="O1" s="44"/>
      <c r="P1" s="54"/>
    </row>
    <row r="2" spans="1:16" ht="15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44"/>
      <c r="O2" s="44"/>
      <c r="P2" s="55"/>
    </row>
    <row r="3" spans="1:16" ht="15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44"/>
      <c r="O3" s="44"/>
      <c r="P3" s="55"/>
    </row>
    <row r="4" spans="1:16" ht="1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44"/>
      <c r="O4" s="44"/>
      <c r="P4" s="56"/>
    </row>
    <row r="5" spans="1:16" ht="15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44" t="s">
        <v>127</v>
      </c>
      <c r="O5" s="44"/>
      <c r="P5" s="56"/>
    </row>
    <row r="6" spans="1:16" ht="18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44"/>
      <c r="O6" s="44"/>
      <c r="P6" s="55"/>
    </row>
    <row r="7" spans="1:16" ht="18" customHeight="1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44"/>
      <c r="O7" s="44"/>
      <c r="P7" s="55"/>
    </row>
    <row r="8" spans="1:16" ht="15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44"/>
      <c r="O8" s="44"/>
      <c r="P8" s="55"/>
    </row>
    <row r="9" spans="1:16" ht="18" customHeight="1">
      <c r="A9" s="354" t="s">
        <v>140</v>
      </c>
      <c r="B9" s="365" t="s">
        <v>36</v>
      </c>
      <c r="C9" s="365" t="s">
        <v>37</v>
      </c>
      <c r="D9" s="46"/>
      <c r="E9" s="46"/>
      <c r="F9" s="46"/>
      <c r="G9" s="365" t="s">
        <v>38</v>
      </c>
      <c r="H9" s="366"/>
      <c r="I9" s="366"/>
      <c r="J9" s="366"/>
      <c r="K9" s="366"/>
      <c r="L9" s="366"/>
      <c r="M9" s="366"/>
      <c r="N9" s="366"/>
      <c r="O9" s="366"/>
      <c r="P9" s="365" t="s">
        <v>39</v>
      </c>
    </row>
    <row r="10" spans="1:16" ht="33" customHeight="1">
      <c r="A10" s="355"/>
      <c r="B10" s="365"/>
      <c r="C10" s="365"/>
      <c r="D10" s="46">
        <v>1</v>
      </c>
      <c r="E10" s="46">
        <v>2</v>
      </c>
      <c r="F10" s="46">
        <v>3</v>
      </c>
      <c r="G10" s="46">
        <v>4</v>
      </c>
      <c r="H10" s="46">
        <v>5</v>
      </c>
      <c r="I10" s="46">
        <v>6</v>
      </c>
      <c r="J10" s="46">
        <v>7</v>
      </c>
      <c r="K10" s="46">
        <v>8</v>
      </c>
      <c r="L10" s="46">
        <v>9</v>
      </c>
      <c r="M10" s="46">
        <v>10</v>
      </c>
      <c r="N10" s="46">
        <v>11</v>
      </c>
      <c r="O10" s="46">
        <v>12</v>
      </c>
      <c r="P10" s="365"/>
    </row>
    <row r="11" spans="1:21" ht="51.75" customHeight="1">
      <c r="A11" s="355"/>
      <c r="B11" s="369" t="s">
        <v>136</v>
      </c>
      <c r="C11" s="107" t="s">
        <v>148</v>
      </c>
      <c r="D11" s="141">
        <v>23380</v>
      </c>
      <c r="E11" s="83"/>
      <c r="F11" s="83"/>
      <c r="G11" s="48"/>
      <c r="H11" s="47"/>
      <c r="I11" s="47"/>
      <c r="J11" s="47"/>
      <c r="K11" s="47"/>
      <c r="L11" s="47"/>
      <c r="M11" s="80"/>
      <c r="N11" s="80"/>
      <c r="O11" s="80"/>
      <c r="P11" s="96">
        <f aca="true" t="shared" si="0" ref="P11:P33">SUM(D11:O11)</f>
        <v>23380</v>
      </c>
      <c r="U11" s="200">
        <v>23380</v>
      </c>
    </row>
    <row r="12" spans="1:21" ht="36.75" customHeight="1">
      <c r="A12" s="355"/>
      <c r="B12" s="370"/>
      <c r="C12" s="108" t="s">
        <v>45</v>
      </c>
      <c r="D12" s="94"/>
      <c r="E12" s="58"/>
      <c r="F12" s="85">
        <v>8165.18</v>
      </c>
      <c r="G12" s="85">
        <v>8165.18</v>
      </c>
      <c r="H12" s="85">
        <v>8165.18</v>
      </c>
      <c r="I12" s="85">
        <v>8165.18</v>
      </c>
      <c r="J12" s="85">
        <v>8165.18</v>
      </c>
      <c r="K12" s="85">
        <v>8165.18</v>
      </c>
      <c r="L12" s="85">
        <v>8165.17</v>
      </c>
      <c r="M12" s="81"/>
      <c r="N12" s="81"/>
      <c r="O12" s="81"/>
      <c r="P12" s="96">
        <f t="shared" si="0"/>
        <v>57156.25</v>
      </c>
      <c r="U12" s="200">
        <v>57156.25</v>
      </c>
    </row>
    <row r="13" spans="1:21" ht="24.75" customHeight="1">
      <c r="A13" s="355"/>
      <c r="B13" s="370"/>
      <c r="C13" s="108" t="s">
        <v>146</v>
      </c>
      <c r="D13" s="94"/>
      <c r="E13" s="94"/>
      <c r="F13" s="176"/>
      <c r="G13" s="84">
        <v>6147</v>
      </c>
      <c r="H13" s="84">
        <v>6147</v>
      </c>
      <c r="I13" s="84">
        <v>6147</v>
      </c>
      <c r="J13" s="84">
        <v>6147</v>
      </c>
      <c r="K13" s="84">
        <v>6147</v>
      </c>
      <c r="L13" s="84">
        <v>6147</v>
      </c>
      <c r="M13" s="84">
        <v>6147</v>
      </c>
      <c r="N13" s="81"/>
      <c r="O13" s="81"/>
      <c r="P13" s="96">
        <f t="shared" si="0"/>
        <v>43029</v>
      </c>
      <c r="U13" s="200">
        <v>43029</v>
      </c>
    </row>
    <row r="14" spans="1:21" ht="28.5" customHeight="1">
      <c r="A14" s="355"/>
      <c r="B14" s="370"/>
      <c r="C14" s="109" t="s">
        <v>150</v>
      </c>
      <c r="D14" s="94"/>
      <c r="E14" s="94"/>
      <c r="F14" s="94"/>
      <c r="G14" s="81"/>
      <c r="H14" s="86"/>
      <c r="I14" s="95">
        <v>7072.36</v>
      </c>
      <c r="J14" s="174">
        <v>7072.36</v>
      </c>
      <c r="K14" s="174">
        <v>7072.36</v>
      </c>
      <c r="L14" s="174">
        <v>7072.35</v>
      </c>
      <c r="M14" s="174">
        <v>7072.35</v>
      </c>
      <c r="N14" s="174">
        <v>7072.35</v>
      </c>
      <c r="O14" s="81"/>
      <c r="P14" s="96">
        <f t="shared" si="0"/>
        <v>42434.13</v>
      </c>
      <c r="U14" s="200">
        <v>42434.13</v>
      </c>
    </row>
    <row r="15" spans="1:21" ht="37.5" customHeight="1">
      <c r="A15" s="355"/>
      <c r="B15" s="370"/>
      <c r="C15" s="110" t="s">
        <v>203</v>
      </c>
      <c r="D15" s="94"/>
      <c r="E15" s="94"/>
      <c r="F15" s="94"/>
      <c r="G15" s="81"/>
      <c r="H15" s="86"/>
      <c r="I15" s="47"/>
      <c r="J15" s="47"/>
      <c r="K15" s="91">
        <v>21807.75</v>
      </c>
      <c r="L15" s="47"/>
      <c r="M15" s="47"/>
      <c r="N15" s="47"/>
      <c r="O15" s="81"/>
      <c r="P15" s="96">
        <f t="shared" si="0"/>
        <v>21807.75</v>
      </c>
      <c r="U15" s="200">
        <v>21807.75</v>
      </c>
    </row>
    <row r="16" spans="1:21" ht="22.5" customHeight="1">
      <c r="A16" s="355"/>
      <c r="B16" s="370"/>
      <c r="C16" s="110" t="s">
        <v>147</v>
      </c>
      <c r="D16" s="94"/>
      <c r="E16" s="94"/>
      <c r="F16" s="94"/>
      <c r="G16" s="81"/>
      <c r="H16" s="95">
        <v>6579.38</v>
      </c>
      <c r="I16" s="175">
        <v>6579.38</v>
      </c>
      <c r="J16" s="175">
        <v>6579.38</v>
      </c>
      <c r="K16" s="175">
        <v>6579.37</v>
      </c>
      <c r="L16" s="175">
        <v>6579.37</v>
      </c>
      <c r="M16" s="175">
        <v>6579.37</v>
      </c>
      <c r="N16" s="47"/>
      <c r="O16" s="81"/>
      <c r="P16" s="96">
        <f t="shared" si="0"/>
        <v>39476.25</v>
      </c>
      <c r="U16" s="200">
        <v>39476.25</v>
      </c>
    </row>
    <row r="17" spans="1:21" ht="27" customHeight="1">
      <c r="A17" s="355"/>
      <c r="B17" s="371"/>
      <c r="C17" s="116" t="s">
        <v>120</v>
      </c>
      <c r="D17" s="49"/>
      <c r="E17" s="49"/>
      <c r="F17" s="49"/>
      <c r="G17" s="91">
        <v>7577.5</v>
      </c>
      <c r="H17" s="117"/>
      <c r="I17" s="47"/>
      <c r="J17" s="47"/>
      <c r="K17" s="118"/>
      <c r="L17" s="47"/>
      <c r="M17" s="47"/>
      <c r="N17" s="47"/>
      <c r="O17" s="81"/>
      <c r="P17" s="96">
        <f t="shared" si="0"/>
        <v>7577.5</v>
      </c>
      <c r="U17" s="200">
        <v>7577.5</v>
      </c>
    </row>
    <row r="18" spans="1:21" ht="37.5" customHeight="1">
      <c r="A18" s="355"/>
      <c r="B18" s="357" t="s">
        <v>138</v>
      </c>
      <c r="C18" s="97" t="s">
        <v>135</v>
      </c>
      <c r="D18" s="85">
        <v>1396.88</v>
      </c>
      <c r="E18" s="94"/>
      <c r="F18" s="94"/>
      <c r="G18" s="81"/>
      <c r="H18" s="82"/>
      <c r="I18" s="86"/>
      <c r="J18" s="86"/>
      <c r="K18" s="86"/>
      <c r="L18" s="86"/>
      <c r="M18" s="81"/>
      <c r="N18" s="81"/>
      <c r="O18" s="81"/>
      <c r="P18" s="96">
        <f t="shared" si="0"/>
        <v>1396.88</v>
      </c>
      <c r="R18" s="88"/>
      <c r="S18" s="88"/>
      <c r="U18" s="200">
        <v>1396.88</v>
      </c>
    </row>
    <row r="19" spans="1:21" ht="38.25" customHeight="1">
      <c r="A19" s="355"/>
      <c r="B19" s="357"/>
      <c r="C19" s="97" t="s">
        <v>134</v>
      </c>
      <c r="D19" s="85">
        <v>1468.75</v>
      </c>
      <c r="E19" s="94"/>
      <c r="F19" s="94"/>
      <c r="G19" s="81"/>
      <c r="H19" s="81"/>
      <c r="I19" s="81"/>
      <c r="J19" s="86"/>
      <c r="K19" s="86"/>
      <c r="L19" s="81"/>
      <c r="M19" s="81"/>
      <c r="N19" s="81"/>
      <c r="O19" s="81"/>
      <c r="P19" s="96">
        <f t="shared" si="0"/>
        <v>1468.75</v>
      </c>
      <c r="R19" s="140">
        <v>57156.25</v>
      </c>
      <c r="S19" s="92">
        <f>R19/7</f>
        <v>8165.178571428572</v>
      </c>
      <c r="U19" s="200">
        <v>1468.75</v>
      </c>
    </row>
    <row r="20" spans="1:21" ht="23.25" customHeight="1">
      <c r="A20" s="355"/>
      <c r="B20" s="357"/>
      <c r="C20" s="97" t="s">
        <v>122</v>
      </c>
      <c r="D20" s="58"/>
      <c r="E20" s="85">
        <v>2141.05</v>
      </c>
      <c r="F20" s="85">
        <v>2141.04</v>
      </c>
      <c r="G20" s="85">
        <v>2141.04</v>
      </c>
      <c r="H20" s="58"/>
      <c r="I20" s="85">
        <v>2141.04</v>
      </c>
      <c r="J20" s="177"/>
      <c r="K20" s="178">
        <v>2141.04</v>
      </c>
      <c r="L20" s="179"/>
      <c r="M20" s="191">
        <v>2141.04</v>
      </c>
      <c r="N20" s="179"/>
      <c r="O20" s="179"/>
      <c r="P20" s="96">
        <f t="shared" si="0"/>
        <v>12846.25</v>
      </c>
      <c r="R20" s="140">
        <v>43029</v>
      </c>
      <c r="S20" s="92">
        <f>R20/7</f>
        <v>6147</v>
      </c>
      <c r="U20" s="200">
        <v>12846.25</v>
      </c>
    </row>
    <row r="21" spans="1:21" ht="28.5" customHeight="1">
      <c r="A21" s="355"/>
      <c r="B21" s="357"/>
      <c r="C21" s="98" t="s">
        <v>40</v>
      </c>
      <c r="D21" s="50"/>
      <c r="E21" s="90"/>
      <c r="F21" s="84">
        <v>1018.48</v>
      </c>
      <c r="G21" s="84">
        <v>1018.48</v>
      </c>
      <c r="H21" s="84">
        <v>1018.47</v>
      </c>
      <c r="I21" s="84">
        <v>1018.47</v>
      </c>
      <c r="J21" s="84">
        <v>1018.47</v>
      </c>
      <c r="K21" s="84">
        <v>1018.47</v>
      </c>
      <c r="L21" s="84">
        <v>1018.47</v>
      </c>
      <c r="M21" s="84">
        <v>1018.47</v>
      </c>
      <c r="N21" s="84">
        <v>1018.47</v>
      </c>
      <c r="O21" s="180"/>
      <c r="P21" s="96">
        <f t="shared" si="0"/>
        <v>9166.250000000002</v>
      </c>
      <c r="R21" s="140">
        <v>42434.13</v>
      </c>
      <c r="S21" s="92">
        <f>R21/6</f>
        <v>7072.355</v>
      </c>
      <c r="U21" s="200">
        <v>9166.25</v>
      </c>
    </row>
    <row r="22" spans="1:21" ht="30.75" customHeight="1">
      <c r="A22" s="355"/>
      <c r="B22" s="357"/>
      <c r="C22" s="97" t="s">
        <v>144</v>
      </c>
      <c r="D22" s="94"/>
      <c r="E22" s="85">
        <v>1242.92</v>
      </c>
      <c r="F22" s="58"/>
      <c r="G22" s="85">
        <v>1242.92</v>
      </c>
      <c r="H22" s="177"/>
      <c r="I22" s="85">
        <v>1242.92</v>
      </c>
      <c r="J22" s="177"/>
      <c r="K22" s="85">
        <v>1242.92</v>
      </c>
      <c r="L22" s="177"/>
      <c r="M22" s="85">
        <v>1242.92</v>
      </c>
      <c r="N22" s="177"/>
      <c r="O22" s="85">
        <v>1242.9</v>
      </c>
      <c r="P22" s="96">
        <f t="shared" si="0"/>
        <v>7457.5</v>
      </c>
      <c r="R22" s="140">
        <v>39476.25</v>
      </c>
      <c r="S22" s="92">
        <f>R22/6</f>
        <v>6579.375</v>
      </c>
      <c r="U22" s="200">
        <v>7457.5</v>
      </c>
    </row>
    <row r="23" spans="1:21" ht="29.25" customHeight="1">
      <c r="A23" s="355" t="s">
        <v>140</v>
      </c>
      <c r="B23" s="368" t="s">
        <v>137</v>
      </c>
      <c r="C23" s="102" t="s">
        <v>118</v>
      </c>
      <c r="D23" s="94"/>
      <c r="E23" s="58"/>
      <c r="F23" s="181">
        <v>9398.75</v>
      </c>
      <c r="G23" s="181">
        <v>9398.75</v>
      </c>
      <c r="H23" s="177"/>
      <c r="I23" s="177"/>
      <c r="J23" s="177"/>
      <c r="K23" s="182"/>
      <c r="L23" s="182"/>
      <c r="M23" s="182"/>
      <c r="N23" s="182"/>
      <c r="O23" s="183"/>
      <c r="P23" s="96">
        <f t="shared" si="0"/>
        <v>18797.5</v>
      </c>
      <c r="R23" s="140">
        <v>12846.25</v>
      </c>
      <c r="S23" s="92">
        <f>R23/6</f>
        <v>2141.0416666666665</v>
      </c>
      <c r="U23" s="200">
        <v>18797.5</v>
      </c>
    </row>
    <row r="24" spans="1:21" ht="30.75" customHeight="1">
      <c r="A24" s="355"/>
      <c r="B24" s="368"/>
      <c r="C24" s="102" t="s">
        <v>141</v>
      </c>
      <c r="D24" s="49"/>
      <c r="E24" s="184"/>
      <c r="F24" s="185"/>
      <c r="G24" s="185"/>
      <c r="H24" s="91">
        <v>11607.5</v>
      </c>
      <c r="I24" s="186"/>
      <c r="J24" s="186"/>
      <c r="K24" s="177"/>
      <c r="L24" s="186"/>
      <c r="M24" s="186"/>
      <c r="N24" s="183"/>
      <c r="O24" s="183"/>
      <c r="P24" s="96">
        <f t="shared" si="0"/>
        <v>11607.5</v>
      </c>
      <c r="R24" s="140">
        <v>9166.25</v>
      </c>
      <c r="S24" s="92">
        <f>R24/9</f>
        <v>1018.4722222222222</v>
      </c>
      <c r="U24" s="200">
        <v>11607.5</v>
      </c>
    </row>
    <row r="25" spans="1:21" ht="33.75" customHeight="1">
      <c r="A25" s="355"/>
      <c r="B25" s="368"/>
      <c r="C25" s="102" t="s">
        <v>123</v>
      </c>
      <c r="D25" s="49"/>
      <c r="E25" s="184"/>
      <c r="F25" s="184"/>
      <c r="G25" s="180"/>
      <c r="H25" s="180"/>
      <c r="I25" s="186"/>
      <c r="J25" s="91">
        <v>10896.25</v>
      </c>
      <c r="K25" s="177"/>
      <c r="L25" s="177"/>
      <c r="M25" s="186"/>
      <c r="N25" s="183"/>
      <c r="O25" s="183"/>
      <c r="P25" s="96">
        <f t="shared" si="0"/>
        <v>10896.25</v>
      </c>
      <c r="R25" s="140">
        <v>7457.5</v>
      </c>
      <c r="S25" s="92">
        <f>R25/6</f>
        <v>1242.9166666666667</v>
      </c>
      <c r="U25" s="200">
        <v>10896.25</v>
      </c>
    </row>
    <row r="26" spans="1:21" ht="30" customHeight="1">
      <c r="A26" s="355"/>
      <c r="B26" s="368"/>
      <c r="C26" s="103" t="s">
        <v>152</v>
      </c>
      <c r="D26" s="94"/>
      <c r="E26" s="58"/>
      <c r="F26" s="58"/>
      <c r="G26" s="183"/>
      <c r="H26" s="182"/>
      <c r="I26" s="177"/>
      <c r="J26" s="182"/>
      <c r="K26" s="183"/>
      <c r="L26" s="182"/>
      <c r="M26" s="91">
        <v>23931.25</v>
      </c>
      <c r="N26" s="68"/>
      <c r="O26" s="183"/>
      <c r="P26" s="96">
        <f t="shared" si="0"/>
        <v>23931.25</v>
      </c>
      <c r="R26" s="140">
        <v>18797.5</v>
      </c>
      <c r="S26" s="92">
        <f>R26/2</f>
        <v>9398.75</v>
      </c>
      <c r="U26" s="200">
        <v>23931.25</v>
      </c>
    </row>
    <row r="27" spans="1:21" ht="36" customHeight="1">
      <c r="A27" s="355"/>
      <c r="B27" s="376" t="s">
        <v>139</v>
      </c>
      <c r="C27" s="99" t="s">
        <v>149</v>
      </c>
      <c r="D27" s="94"/>
      <c r="E27" s="91">
        <v>22515</v>
      </c>
      <c r="F27" s="58"/>
      <c r="G27" s="177"/>
      <c r="H27" s="182"/>
      <c r="I27" s="177"/>
      <c r="J27" s="186"/>
      <c r="K27" s="186"/>
      <c r="L27" s="183"/>
      <c r="M27" s="183"/>
      <c r="N27" s="182"/>
      <c r="O27" s="183"/>
      <c r="P27" s="96">
        <f t="shared" si="0"/>
        <v>22515</v>
      </c>
      <c r="R27" s="140"/>
      <c r="S27" s="92">
        <f>R27/2</f>
        <v>0</v>
      </c>
      <c r="U27" s="200">
        <v>22515</v>
      </c>
    </row>
    <row r="28" spans="1:21" ht="35.25" customHeight="1">
      <c r="A28" s="355"/>
      <c r="B28" s="376"/>
      <c r="C28" s="100" t="s">
        <v>323</v>
      </c>
      <c r="D28" s="94"/>
      <c r="E28" s="91">
        <v>22430</v>
      </c>
      <c r="F28" s="58"/>
      <c r="G28" s="187"/>
      <c r="H28" s="177"/>
      <c r="I28" s="186"/>
      <c r="J28" s="186"/>
      <c r="K28" s="177"/>
      <c r="L28" s="183"/>
      <c r="M28" s="182"/>
      <c r="N28" s="182"/>
      <c r="O28" s="183"/>
      <c r="P28" s="96">
        <f t="shared" si="0"/>
        <v>22430</v>
      </c>
      <c r="R28" s="89"/>
      <c r="S28" s="92"/>
      <c r="U28" s="200">
        <v>22430</v>
      </c>
    </row>
    <row r="29" spans="1:21" ht="36" customHeight="1">
      <c r="A29" s="355"/>
      <c r="B29" s="376"/>
      <c r="C29" s="100" t="s">
        <v>143</v>
      </c>
      <c r="D29" s="51"/>
      <c r="E29" s="188"/>
      <c r="F29" s="91">
        <v>8288.75</v>
      </c>
      <c r="G29" s="180"/>
      <c r="H29" s="177"/>
      <c r="I29" s="189"/>
      <c r="J29" s="183"/>
      <c r="K29" s="183"/>
      <c r="L29" s="69"/>
      <c r="M29" s="182"/>
      <c r="N29" s="182"/>
      <c r="O29" s="183"/>
      <c r="P29" s="96">
        <f t="shared" si="0"/>
        <v>8288.75</v>
      </c>
      <c r="R29" s="120"/>
      <c r="S29" s="145"/>
      <c r="U29" s="200">
        <v>8288.75</v>
      </c>
    </row>
    <row r="30" spans="1:21" ht="39" customHeight="1">
      <c r="A30" s="355"/>
      <c r="B30" s="376"/>
      <c r="C30" s="100" t="s">
        <v>151</v>
      </c>
      <c r="D30" s="49"/>
      <c r="E30" s="91">
        <v>8923.75</v>
      </c>
      <c r="F30" s="184"/>
      <c r="G30" s="183"/>
      <c r="H30" s="182"/>
      <c r="I30" s="177"/>
      <c r="J30" s="183"/>
      <c r="K30" s="70"/>
      <c r="L30" s="183"/>
      <c r="M30" s="182"/>
      <c r="N30" s="182"/>
      <c r="O30" s="183"/>
      <c r="P30" s="96">
        <f t="shared" si="0"/>
        <v>8923.75</v>
      </c>
      <c r="S30" s="146"/>
      <c r="U30" s="200">
        <v>8923.75</v>
      </c>
    </row>
    <row r="31" spans="1:21" ht="41.25" customHeight="1">
      <c r="A31" s="355"/>
      <c r="B31" s="376"/>
      <c r="C31" s="100" t="s">
        <v>121</v>
      </c>
      <c r="D31" s="49"/>
      <c r="E31" s="184"/>
      <c r="F31" s="184"/>
      <c r="G31" s="91">
        <v>17918.13</v>
      </c>
      <c r="H31" s="177"/>
      <c r="I31" s="189"/>
      <c r="J31" s="189"/>
      <c r="K31" s="177"/>
      <c r="L31" s="183"/>
      <c r="M31" s="182"/>
      <c r="N31" s="182"/>
      <c r="O31" s="183"/>
      <c r="P31" s="96">
        <f t="shared" si="0"/>
        <v>17918.13</v>
      </c>
      <c r="Q31" s="41"/>
      <c r="S31" s="146"/>
      <c r="T31">
        <v>0</v>
      </c>
      <c r="U31" s="200">
        <v>17918.13</v>
      </c>
    </row>
    <row r="32" spans="1:21" ht="35.25" customHeight="1">
      <c r="A32" s="355"/>
      <c r="B32" s="376"/>
      <c r="C32" s="101" t="s">
        <v>125</v>
      </c>
      <c r="D32" s="49"/>
      <c r="E32" s="184"/>
      <c r="F32" s="184"/>
      <c r="G32" s="190">
        <v>321477.86</v>
      </c>
      <c r="H32" s="68"/>
      <c r="I32" s="182"/>
      <c r="J32" s="182"/>
      <c r="K32" s="182"/>
      <c r="L32" s="180"/>
      <c r="M32" s="177"/>
      <c r="N32" s="182"/>
      <c r="O32" s="183"/>
      <c r="P32" s="96">
        <f t="shared" si="0"/>
        <v>321477.86</v>
      </c>
      <c r="S32" s="146"/>
      <c r="U32" s="200">
        <v>321477.86</v>
      </c>
    </row>
    <row r="33" spans="1:21" ht="18" customHeight="1">
      <c r="A33" s="355"/>
      <c r="B33" s="360" t="s">
        <v>41</v>
      </c>
      <c r="C33" s="359" t="s">
        <v>145</v>
      </c>
      <c r="D33" s="377"/>
      <c r="E33" s="362"/>
      <c r="F33" s="362"/>
      <c r="G33" s="361"/>
      <c r="H33" s="356"/>
      <c r="I33" s="356"/>
      <c r="J33" s="356"/>
      <c r="K33" s="356"/>
      <c r="L33" s="356"/>
      <c r="M33" s="356"/>
      <c r="N33" s="356"/>
      <c r="O33" s="378">
        <v>51147.5</v>
      </c>
      <c r="P33" s="379">
        <f t="shared" si="0"/>
        <v>51147.5</v>
      </c>
      <c r="S33" s="146"/>
      <c r="U33" s="353">
        <v>51147.5</v>
      </c>
    </row>
    <row r="34" spans="1:21" ht="24" customHeight="1">
      <c r="A34" s="355"/>
      <c r="B34" s="360"/>
      <c r="C34" s="359"/>
      <c r="D34" s="377"/>
      <c r="E34" s="362"/>
      <c r="F34" s="362"/>
      <c r="G34" s="361"/>
      <c r="H34" s="356"/>
      <c r="I34" s="356"/>
      <c r="J34" s="356"/>
      <c r="K34" s="356"/>
      <c r="L34" s="356"/>
      <c r="M34" s="356"/>
      <c r="N34" s="356"/>
      <c r="O34" s="378"/>
      <c r="P34" s="379"/>
      <c r="Q34" s="42"/>
      <c r="R34" s="62"/>
      <c r="U34" s="353"/>
    </row>
    <row r="35" spans="1:21" ht="35.25" customHeight="1">
      <c r="A35" s="355"/>
      <c r="B35" s="105" t="s">
        <v>42</v>
      </c>
      <c r="C35" s="106" t="s">
        <v>30</v>
      </c>
      <c r="D35" s="111">
        <v>750</v>
      </c>
      <c r="E35" s="111">
        <v>750</v>
      </c>
      <c r="F35" s="111">
        <v>750</v>
      </c>
      <c r="G35" s="111">
        <v>750</v>
      </c>
      <c r="H35" s="111">
        <v>750</v>
      </c>
      <c r="I35" s="111">
        <v>750</v>
      </c>
      <c r="J35" s="111">
        <v>750</v>
      </c>
      <c r="K35" s="111">
        <v>750</v>
      </c>
      <c r="L35" s="111">
        <v>750</v>
      </c>
      <c r="M35" s="111">
        <v>750</v>
      </c>
      <c r="N35" s="111">
        <v>750</v>
      </c>
      <c r="O35" s="111">
        <v>750</v>
      </c>
      <c r="P35" s="96">
        <f>SUM(D35:O35)</f>
        <v>9000</v>
      </c>
      <c r="U35" s="200">
        <v>9000</v>
      </c>
    </row>
    <row r="36" spans="1:21" ht="31.5" customHeight="1">
      <c r="A36" s="355"/>
      <c r="B36" s="374" t="s">
        <v>104</v>
      </c>
      <c r="C36" s="374"/>
      <c r="D36" s="71">
        <f>SUM(D11:D35)</f>
        <v>26995.63</v>
      </c>
      <c r="E36" s="72">
        <f aca="true" t="shared" si="1" ref="E36:O36">SUM(E11:E35)</f>
        <v>58002.72</v>
      </c>
      <c r="F36" s="72">
        <f t="shared" si="1"/>
        <v>29762.2</v>
      </c>
      <c r="G36" s="73">
        <f t="shared" si="1"/>
        <v>375836.86</v>
      </c>
      <c r="H36" s="74">
        <f t="shared" si="1"/>
        <v>34267.53</v>
      </c>
      <c r="I36" s="74">
        <f t="shared" si="1"/>
        <v>33116.350000000006</v>
      </c>
      <c r="J36" s="74">
        <f t="shared" si="1"/>
        <v>40628.64</v>
      </c>
      <c r="K36" s="74">
        <f t="shared" si="1"/>
        <v>54924.090000000004</v>
      </c>
      <c r="L36" s="74">
        <f t="shared" si="1"/>
        <v>29732.36</v>
      </c>
      <c r="M36" s="74">
        <f t="shared" si="1"/>
        <v>48882.4</v>
      </c>
      <c r="N36" s="74">
        <f t="shared" si="1"/>
        <v>8840.82</v>
      </c>
      <c r="O36" s="74">
        <f t="shared" si="1"/>
        <v>53140.4</v>
      </c>
      <c r="P36" s="93">
        <f>SUM(D36:O36)</f>
        <v>794129.9999999999</v>
      </c>
      <c r="Q36" s="52">
        <v>794130</v>
      </c>
      <c r="R36" s="53"/>
      <c r="U36" s="201">
        <f>SUM(U11:U35)</f>
        <v>794130</v>
      </c>
    </row>
    <row r="37" spans="1:18" ht="30" customHeight="1">
      <c r="A37" s="355"/>
      <c r="B37" s="367" t="s">
        <v>132</v>
      </c>
      <c r="C37" s="367"/>
      <c r="D37" s="75">
        <f aca="true" t="shared" si="2" ref="D37:O37">D36*49.95089%</f>
        <v>13484.557446107001</v>
      </c>
      <c r="E37" s="75">
        <f t="shared" si="2"/>
        <v>28972.874864208003</v>
      </c>
      <c r="F37" s="75">
        <f t="shared" si="2"/>
        <v>14866.48378358</v>
      </c>
      <c r="G37" s="75">
        <f t="shared" si="2"/>
        <v>187733.856518054</v>
      </c>
      <c r="H37" s="75">
        <f t="shared" si="2"/>
        <v>17116.936216017002</v>
      </c>
      <c r="I37" s="75">
        <f t="shared" si="2"/>
        <v>16541.911560515004</v>
      </c>
      <c r="J37" s="75">
        <f t="shared" si="2"/>
        <v>20294.367274896</v>
      </c>
      <c r="K37" s="75">
        <f t="shared" si="2"/>
        <v>27435.071779401005</v>
      </c>
      <c r="L37" s="75">
        <f t="shared" si="2"/>
        <v>14851.578438004</v>
      </c>
      <c r="M37" s="75">
        <f t="shared" si="2"/>
        <v>24417.193853360004</v>
      </c>
      <c r="N37" s="75">
        <f t="shared" si="2"/>
        <v>4416.068273298</v>
      </c>
      <c r="O37" s="75">
        <f t="shared" si="2"/>
        <v>26544.102749560003</v>
      </c>
      <c r="P37" s="76">
        <f>SUM(D37:O37)</f>
        <v>396675.00275700004</v>
      </c>
      <c r="Q37" s="52">
        <v>396675</v>
      </c>
      <c r="R37" s="53">
        <f>P37-Q37</f>
        <v>0.0027570000384002924</v>
      </c>
    </row>
    <row r="38" spans="1:18" ht="30" customHeight="1">
      <c r="A38" s="358"/>
      <c r="B38" s="375" t="s">
        <v>133</v>
      </c>
      <c r="C38" s="375"/>
      <c r="D38" s="77">
        <f aca="true" t="shared" si="3" ref="D38:O38">D36*50.0491103%</f>
        <v>13511.07263487989</v>
      </c>
      <c r="E38" s="77">
        <f t="shared" si="3"/>
        <v>29029.84530980016</v>
      </c>
      <c r="F38" s="77">
        <f t="shared" si="3"/>
        <v>14895.7163057066</v>
      </c>
      <c r="G38" s="77">
        <f t="shared" si="3"/>
        <v>188103.00460945658</v>
      </c>
      <c r="H38" s="77">
        <f t="shared" si="3"/>
        <v>17150.593886785588</v>
      </c>
      <c r="I38" s="77">
        <f t="shared" si="3"/>
        <v>16574.438538834052</v>
      </c>
      <c r="J38" s="77">
        <f t="shared" si="3"/>
        <v>20334.27284698992</v>
      </c>
      <c r="K38" s="77">
        <f t="shared" si="3"/>
        <v>27489.01838537127</v>
      </c>
      <c r="L38" s="77">
        <f t="shared" si="3"/>
        <v>14880.78165119308</v>
      </c>
      <c r="M38" s="77">
        <f t="shared" si="3"/>
        <v>24465.2062932872</v>
      </c>
      <c r="N38" s="77">
        <f t="shared" si="3"/>
        <v>4424.75175322446</v>
      </c>
      <c r="O38" s="77">
        <f t="shared" si="3"/>
        <v>26596.2974098612</v>
      </c>
      <c r="P38" s="78">
        <f>SUM(D38:O38)</f>
        <v>397454.99962539</v>
      </c>
      <c r="Q38" s="52">
        <v>397455</v>
      </c>
      <c r="R38" s="53">
        <f>P38-Q38</f>
        <v>-0.0003746100119315088</v>
      </c>
    </row>
    <row r="39" spans="4:17" ht="33" customHeight="1">
      <c r="D39" s="41"/>
      <c r="P39" s="112"/>
      <c r="Q39" s="79">
        <f>SUM(Q37:Q38)</f>
        <v>794130</v>
      </c>
    </row>
    <row r="40" spans="1:19" ht="20.2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S40" s="119"/>
    </row>
    <row r="41" ht="15.75">
      <c r="R41" s="59"/>
    </row>
    <row r="42" spans="13:19" ht="18.75">
      <c r="M42" s="60"/>
      <c r="N42" s="60"/>
      <c r="R42" s="121"/>
      <c r="S42" s="122"/>
    </row>
    <row r="43" spans="3:19" ht="18.75">
      <c r="C43" s="1"/>
      <c r="H43" s="60"/>
      <c r="I43" s="40"/>
      <c r="J43" s="57"/>
      <c r="K43" s="40"/>
      <c r="L43" s="60"/>
      <c r="M43" s="60"/>
      <c r="O43" s="65"/>
      <c r="P43" s="64"/>
      <c r="R43" s="119"/>
      <c r="S43" s="119"/>
    </row>
    <row r="44" spans="9:19" ht="18.75">
      <c r="I44" s="61"/>
      <c r="J44" s="61"/>
      <c r="K44" s="197"/>
      <c r="Q44" s="143"/>
      <c r="R44" s="119"/>
      <c r="S44" s="119"/>
    </row>
    <row r="45" spans="1:19" ht="19.5" customHeight="1">
      <c r="A45" s="372"/>
      <c r="B45" s="372"/>
      <c r="D45" s="372"/>
      <c r="E45" s="373"/>
      <c r="F45" s="373"/>
      <c r="G45" s="373"/>
      <c r="I45" s="40"/>
      <c r="J45" s="61"/>
      <c r="K45" s="197"/>
      <c r="O45" s="65"/>
      <c r="P45" s="64"/>
      <c r="Q45" s="45"/>
      <c r="R45" s="119"/>
      <c r="S45" s="192"/>
    </row>
    <row r="46" spans="1:17" ht="19.5" customHeight="1">
      <c r="A46" s="372"/>
      <c r="B46" s="372"/>
      <c r="D46" s="373"/>
      <c r="E46" s="373"/>
      <c r="F46" s="373"/>
      <c r="G46" s="373"/>
      <c r="I46" s="40"/>
      <c r="J46" s="40"/>
      <c r="K46" s="197"/>
      <c r="Q46" s="193"/>
    </row>
    <row r="47" spans="1:18" ht="15" customHeight="1">
      <c r="A47" s="372"/>
      <c r="B47" s="372"/>
      <c r="D47" s="373"/>
      <c r="E47" s="373"/>
      <c r="F47" s="373"/>
      <c r="G47" s="373"/>
      <c r="H47" s="60"/>
      <c r="I47" s="66"/>
      <c r="J47" s="57"/>
      <c r="K47" s="198"/>
      <c r="Q47" s="112"/>
      <c r="R47" s="194"/>
    </row>
    <row r="48" spans="1:19" ht="15" customHeight="1">
      <c r="A48" s="372"/>
      <c r="B48" s="372"/>
      <c r="D48" s="373"/>
      <c r="E48" s="373"/>
      <c r="F48" s="373"/>
      <c r="G48" s="373"/>
      <c r="H48" s="43"/>
      <c r="I48" s="66"/>
      <c r="J48" s="57"/>
      <c r="K48" s="198"/>
      <c r="Q48" s="41"/>
      <c r="R48" s="196"/>
      <c r="S48" s="149"/>
    </row>
    <row r="49" spans="1:18" ht="15" customHeight="1">
      <c r="A49" s="372"/>
      <c r="B49" s="372"/>
      <c r="D49" s="373"/>
      <c r="E49" s="373"/>
      <c r="F49" s="373"/>
      <c r="G49" s="373"/>
      <c r="I49" s="43"/>
      <c r="K49" s="199"/>
      <c r="R49" s="195"/>
    </row>
    <row r="50" spans="1:19" ht="15" customHeight="1">
      <c r="A50" s="372"/>
      <c r="B50" s="372"/>
      <c r="D50" s="373"/>
      <c r="E50" s="373"/>
      <c r="F50" s="373"/>
      <c r="G50" s="373"/>
      <c r="K50" s="199"/>
      <c r="S50" s="150"/>
    </row>
    <row r="51" spans="1:11" ht="18" customHeight="1">
      <c r="A51" s="372"/>
      <c r="B51" s="372"/>
      <c r="D51" s="373"/>
      <c r="E51" s="373"/>
      <c r="F51" s="373"/>
      <c r="G51" s="373"/>
      <c r="K51" s="199"/>
    </row>
    <row r="52" spans="11:19" ht="18.75">
      <c r="K52" s="199"/>
      <c r="R52" s="67"/>
      <c r="S52" s="150"/>
    </row>
    <row r="53" spans="11:18" ht="15">
      <c r="K53" s="199"/>
      <c r="R53" s="41"/>
    </row>
    <row r="54" spans="11:18" ht="18.75">
      <c r="K54" s="119"/>
      <c r="L54" s="120"/>
      <c r="R54" s="41"/>
    </row>
    <row r="55" ht="15">
      <c r="K55" s="199"/>
    </row>
    <row r="56" spans="17:18" ht="25.5" customHeight="1">
      <c r="Q56" s="113"/>
      <c r="R56" s="114"/>
    </row>
    <row r="57" spans="17:18" ht="23.25">
      <c r="Q57" s="115"/>
      <c r="R57" s="114"/>
    </row>
    <row r="62" ht="15">
      <c r="D62" s="63"/>
    </row>
    <row r="63" spans="4:18" ht="18.75">
      <c r="D63" s="43"/>
      <c r="Q63" s="122"/>
      <c r="R63" s="122"/>
    </row>
    <row r="64" spans="17:18" ht="26.25">
      <c r="Q64" s="155"/>
      <c r="R64" s="122"/>
    </row>
    <row r="65" spans="17:19" ht="26.25">
      <c r="Q65" s="154"/>
      <c r="R65" s="122"/>
      <c r="S65" s="123"/>
    </row>
    <row r="66" spans="12:19" ht="26.25">
      <c r="L66" s="41"/>
      <c r="Q66" s="153"/>
      <c r="S66" s="124"/>
    </row>
  </sheetData>
  <sheetProtection/>
  <mergeCells count="32">
    <mergeCell ref="P9:P10"/>
    <mergeCell ref="N33:N34"/>
    <mergeCell ref="O33:O34"/>
    <mergeCell ref="P33:P34"/>
    <mergeCell ref="M33:M34"/>
    <mergeCell ref="K33:K34"/>
    <mergeCell ref="A45:B51"/>
    <mergeCell ref="D45:G51"/>
    <mergeCell ref="B36:C36"/>
    <mergeCell ref="B38:C38"/>
    <mergeCell ref="B27:B32"/>
    <mergeCell ref="D33:D34"/>
    <mergeCell ref="A1:M8"/>
    <mergeCell ref="B9:B10"/>
    <mergeCell ref="C9:C10"/>
    <mergeCell ref="G9:O9"/>
    <mergeCell ref="H33:H34"/>
    <mergeCell ref="B37:C37"/>
    <mergeCell ref="L33:L34"/>
    <mergeCell ref="B23:B26"/>
    <mergeCell ref="B11:B17"/>
    <mergeCell ref="E33:E34"/>
    <mergeCell ref="U33:U34"/>
    <mergeCell ref="A9:A22"/>
    <mergeCell ref="J33:J34"/>
    <mergeCell ref="I33:I34"/>
    <mergeCell ref="B18:B22"/>
    <mergeCell ref="A23:A38"/>
    <mergeCell ref="C33:C34"/>
    <mergeCell ref="B33:B34"/>
    <mergeCell ref="G33:G34"/>
    <mergeCell ref="F33:F34"/>
  </mergeCells>
  <printOptions/>
  <pageMargins left="0.6299212598425197" right="0" top="0.35433070866141736" bottom="0.35433070866141736" header="0.31496062992125984" footer="0.31496062992125984"/>
  <pageSetup horizontalDpi="600" verticalDpi="600" orientation="landscape" paperSize="8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ivone_simioni</dc:creator>
  <cp:keywords/>
  <dc:description/>
  <cp:lastModifiedBy>Mayra Cordeiro Passos</cp:lastModifiedBy>
  <cp:lastPrinted>2018-11-09T17:46:57Z</cp:lastPrinted>
  <dcterms:created xsi:type="dcterms:W3CDTF">2013-08-29T13:53:55Z</dcterms:created>
  <dcterms:modified xsi:type="dcterms:W3CDTF">2019-05-22T12:57:36Z</dcterms:modified>
  <cp:category/>
  <cp:version/>
  <cp:contentType/>
  <cp:contentStatus/>
</cp:coreProperties>
</file>